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77129e92e81e3f/"/>
    </mc:Choice>
  </mc:AlternateContent>
  <xr:revisionPtr revIDLastSave="0" documentId="8_{9579369A-AB2C-468C-B3E4-703B6ABB34EC}" xr6:coauthVersionLast="47" xr6:coauthVersionMax="47" xr10:uidLastSave="{00000000-0000-0000-0000-000000000000}"/>
  <bookViews>
    <workbookView xWindow="-120" yWindow="-120" windowWidth="29040" windowHeight="15720" firstSheet="1" activeTab="1" xr2:uid="{36EE7227-E47C-4850-8333-33A00EAF0B6F}"/>
  </bookViews>
  <sheets>
    <sheet name="Do Not Touch" sheetId="4" r:id="rId1"/>
    <sheet name="Siding esimate calc" sheetId="5" r:id="rId2"/>
  </sheets>
  <definedNames>
    <definedName name="_xlnm.Print_Area" localSheetId="1">'Siding esimate calc'!$A$3:$P$42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3" i="4" l="1"/>
  <c r="R13" i="4"/>
  <c r="U31" i="4" l="1"/>
  <c r="T11" i="4"/>
  <c r="U11" i="4" s="1"/>
  <c r="T12" i="4"/>
  <c r="U12" i="4" s="1"/>
  <c r="T15" i="4"/>
  <c r="U15" i="4" s="1"/>
  <c r="T17" i="4"/>
  <c r="U17" i="4" s="1"/>
  <c r="T18" i="4"/>
  <c r="U18" i="4" s="1"/>
  <c r="T19" i="4"/>
  <c r="U19" i="4" s="1"/>
  <c r="T20" i="4"/>
  <c r="U20" i="4" s="1"/>
  <c r="T21" i="4"/>
  <c r="U21" i="4" s="1"/>
  <c r="T22" i="4"/>
  <c r="U22" i="4" s="1"/>
  <c r="T24" i="4"/>
  <c r="U24" i="4" s="1"/>
  <c r="T25" i="4"/>
  <c r="U25" i="4" s="1"/>
  <c r="T26" i="4"/>
  <c r="U26" i="4" s="1"/>
  <c r="T28" i="4"/>
  <c r="U28" i="4" s="1"/>
  <c r="T29" i="4"/>
  <c r="U29" i="4" s="1"/>
  <c r="T30" i="4"/>
  <c r="U30" i="4" s="1"/>
  <c r="T32" i="4"/>
  <c r="U32" i="4" s="1"/>
  <c r="T10" i="4"/>
  <c r="U10" i="4" s="1"/>
  <c r="R31" i="4"/>
  <c r="Q11" i="4"/>
  <c r="R11" i="4" s="1"/>
  <c r="Q12" i="4"/>
  <c r="R12" i="4" s="1"/>
  <c r="Q15" i="4"/>
  <c r="R15" i="4" s="1"/>
  <c r="Q17" i="4"/>
  <c r="R17" i="4" s="1"/>
  <c r="Q18" i="4"/>
  <c r="R18" i="4" s="1"/>
  <c r="Q19" i="4"/>
  <c r="R19" i="4" s="1"/>
  <c r="Q20" i="4"/>
  <c r="R20" i="4" s="1"/>
  <c r="Q21" i="4"/>
  <c r="R21" i="4" s="1"/>
  <c r="Q22" i="4"/>
  <c r="R22" i="4" s="1"/>
  <c r="Q24" i="4"/>
  <c r="R24" i="4" s="1"/>
  <c r="Q25" i="4"/>
  <c r="R25" i="4" s="1"/>
  <c r="Q26" i="4"/>
  <c r="R26" i="4" s="1"/>
  <c r="Q28" i="4"/>
  <c r="R28" i="4" s="1"/>
  <c r="Q29" i="4"/>
  <c r="R29" i="4" s="1"/>
  <c r="Q30" i="4"/>
  <c r="R30" i="4" s="1"/>
  <c r="Q32" i="4"/>
  <c r="R32" i="4" s="1"/>
  <c r="Q10" i="4"/>
  <c r="R10" i="4" s="1"/>
  <c r="I39" i="4"/>
  <c r="I40" i="4"/>
  <c r="I41" i="4"/>
  <c r="I38" i="4"/>
  <c r="T38" i="4"/>
  <c r="U38" i="4" s="1"/>
  <c r="T39" i="4"/>
  <c r="U39" i="4" s="1"/>
  <c r="T40" i="4"/>
  <c r="U40" i="4" s="1"/>
  <c r="T41" i="4"/>
  <c r="U41" i="4" s="1"/>
  <c r="T42" i="4"/>
  <c r="U42" i="4" s="1"/>
  <c r="T43" i="4"/>
  <c r="U43" i="4" s="1"/>
  <c r="T44" i="4"/>
  <c r="U44" i="4" s="1"/>
  <c r="T45" i="4"/>
  <c r="U45" i="4" s="1"/>
  <c r="T46" i="4"/>
  <c r="U46" i="4" s="1"/>
  <c r="T47" i="4"/>
  <c r="U47" i="4" s="1"/>
  <c r="T48" i="4"/>
  <c r="U48" i="4" s="1"/>
  <c r="T49" i="4"/>
  <c r="U49" i="4" s="1"/>
  <c r="T50" i="4"/>
  <c r="U50" i="4" s="1"/>
  <c r="T51" i="4"/>
  <c r="U51" i="4" s="1"/>
  <c r="T52" i="4"/>
  <c r="U52" i="4" s="1"/>
  <c r="T53" i="4"/>
  <c r="U53" i="4" s="1"/>
  <c r="T54" i="4"/>
  <c r="U54" i="4" s="1"/>
  <c r="T55" i="4"/>
  <c r="U55" i="4" s="1"/>
  <c r="T56" i="4"/>
  <c r="U56" i="4" s="1"/>
  <c r="T37" i="4"/>
  <c r="U37" i="4" s="1"/>
  <c r="Q40" i="4"/>
  <c r="R40" i="4" s="1"/>
  <c r="Q41" i="4"/>
  <c r="R41" i="4" s="1"/>
  <c r="Q42" i="4"/>
  <c r="R42" i="4" s="1"/>
  <c r="Q44" i="4"/>
  <c r="R44" i="4" s="1"/>
  <c r="Q48" i="4"/>
  <c r="R48" i="4" s="1"/>
  <c r="Q49" i="4"/>
  <c r="R49" i="4" s="1"/>
  <c r="Q50" i="4"/>
  <c r="R50" i="4" s="1"/>
  <c r="Q51" i="4"/>
  <c r="R51" i="4" s="1"/>
  <c r="Q52" i="4"/>
  <c r="R52" i="4" s="1"/>
  <c r="Q53" i="4"/>
  <c r="R53" i="4" s="1"/>
  <c r="Q54" i="4"/>
  <c r="R54" i="4" s="1"/>
  <c r="Q55" i="4"/>
  <c r="R55" i="4" s="1"/>
  <c r="Q56" i="4"/>
  <c r="R56" i="4" s="1"/>
  <c r="Q39" i="4"/>
  <c r="R39" i="4" s="1"/>
  <c r="H43" i="4"/>
  <c r="I43" i="4" s="1"/>
  <c r="H44" i="4"/>
  <c r="I44" i="4" s="1"/>
  <c r="H45" i="4"/>
  <c r="I45" i="4" s="1"/>
  <c r="H46" i="4"/>
  <c r="I46" i="4" s="1"/>
  <c r="H47" i="4"/>
  <c r="I47" i="4" s="1"/>
  <c r="H48" i="4"/>
  <c r="I48" i="4" s="1"/>
  <c r="H49" i="4"/>
  <c r="I49" i="4" s="1"/>
  <c r="H50" i="4"/>
  <c r="I50" i="4" s="1"/>
  <c r="H51" i="4"/>
  <c r="I51" i="4" s="1"/>
  <c r="H52" i="4"/>
  <c r="I52" i="4" s="1"/>
  <c r="H53" i="4"/>
  <c r="I53" i="4" s="1"/>
  <c r="H54" i="4"/>
  <c r="I54" i="4" s="1"/>
  <c r="H55" i="4"/>
  <c r="I55" i="4" s="1"/>
  <c r="H42" i="4"/>
  <c r="I42" i="4" s="1"/>
  <c r="R33" i="4" l="1"/>
  <c r="U33" i="4"/>
  <c r="U57" i="4"/>
  <c r="R57" i="4"/>
  <c r="I56" i="4"/>
  <c r="F67" i="4" l="1"/>
  <c r="H78" i="4" s="1"/>
  <c r="Q67" i="4"/>
  <c r="R75" i="4" l="1"/>
  <c r="R76" i="4" s="1"/>
  <c r="R78" i="4"/>
  <c r="H75" i="4"/>
  <c r="H76" i="4" s="1"/>
  <c r="H72" i="4"/>
  <c r="H73" i="4" s="1"/>
  <c r="R72" i="4"/>
  <c r="R73" i="4" s="1"/>
  <c r="H79" i="4" l="1"/>
  <c r="R79" i="4"/>
</calcChain>
</file>

<file path=xl/sharedStrings.xml><?xml version="1.0" encoding="utf-8"?>
<sst xmlns="http://schemas.openxmlformats.org/spreadsheetml/2006/main" count="292" uniqueCount="143">
  <si>
    <t>UoM</t>
  </si>
  <si>
    <t>SqFt</t>
  </si>
  <si>
    <t>Cost</t>
  </si>
  <si>
    <t>Each</t>
  </si>
  <si>
    <t>LnFt</t>
  </si>
  <si>
    <t xml:space="preserve">Waste Management </t>
  </si>
  <si>
    <t>Post Wraps (per post)</t>
  </si>
  <si>
    <t>Wrap Beams (per beam)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</si>
  <si>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</si>
  <si>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</si>
  <si>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</si>
  <si>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</si>
  <si>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</si>
  <si>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</si>
  <si>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</si>
  <si>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</si>
  <si>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</si>
  <si>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</si>
  <si>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Rate</t>
  </si>
  <si>
    <t>Total</t>
  </si>
  <si>
    <t>Quantity</t>
  </si>
  <si>
    <t>Removal &amp; reinstallation of electrical</t>
  </si>
  <si>
    <t>Description of Labor</t>
  </si>
  <si>
    <t>LABOR TOTALS</t>
  </si>
  <si>
    <t>Accessories</t>
  </si>
  <si>
    <t>9' Weather Smart Drainable</t>
  </si>
  <si>
    <t>5' Weather Smart Drainable</t>
  </si>
  <si>
    <t>Fortifiber</t>
  </si>
  <si>
    <t>Moistop Sealant Caulking</t>
  </si>
  <si>
    <t>Box</t>
  </si>
  <si>
    <t>Nails</t>
  </si>
  <si>
    <t>2-3/16 HDG Coil Nail</t>
  </si>
  <si>
    <t>A11 Staples</t>
  </si>
  <si>
    <t>Stingeer Staples Pack, 3/8"</t>
  </si>
  <si>
    <t>Metal</t>
  </si>
  <si>
    <t>Z-Metal 3" X 3/8", White</t>
  </si>
  <si>
    <t>Z-Metal 3" X 1", White</t>
  </si>
  <si>
    <t>Z-Metal 3" X 1-1/4", White</t>
  </si>
  <si>
    <t>Z-Metal 3" X 1-1/2", White</t>
  </si>
  <si>
    <t>Deck Flash 3" X 1-1/2", White</t>
  </si>
  <si>
    <t>Roll</t>
  </si>
  <si>
    <t>Windows</t>
  </si>
  <si>
    <t xml:space="preserve">Small: less than 4' X 4' </t>
  </si>
  <si>
    <t xml:space="preserve">Large: equal to or larger than 4' X 4' </t>
  </si>
  <si>
    <t>Doors</t>
  </si>
  <si>
    <t>Slider Door</t>
  </si>
  <si>
    <t>Shingle</t>
  </si>
  <si>
    <t>Vertical Siding</t>
  </si>
  <si>
    <t>Soffit</t>
  </si>
  <si>
    <t>Blocks</t>
  </si>
  <si>
    <t>Lap Siding</t>
  </si>
  <si>
    <t>5/4 Trim</t>
  </si>
  <si>
    <t>ColorPlus</t>
  </si>
  <si>
    <t>Prime</t>
  </si>
  <si>
    <t>6.25"</t>
  </si>
  <si>
    <t>7.25"</t>
  </si>
  <si>
    <t>8.25"</t>
  </si>
  <si>
    <t>Staggered Edge</t>
  </si>
  <si>
    <t>4' x 8'</t>
  </si>
  <si>
    <t>4' x 10'</t>
  </si>
  <si>
    <t>24" x 8'</t>
  </si>
  <si>
    <t>Vented 24" x 8'</t>
  </si>
  <si>
    <t>Vented 12" x 12'</t>
  </si>
  <si>
    <t>Vented 16" x 12'</t>
  </si>
  <si>
    <t>3.5"</t>
  </si>
  <si>
    <t>5.5"</t>
  </si>
  <si>
    <t>9.25"</t>
  </si>
  <si>
    <t>11.25"</t>
  </si>
  <si>
    <t>Light</t>
  </si>
  <si>
    <t>Electric</t>
  </si>
  <si>
    <t>Exhaust</t>
  </si>
  <si>
    <t>Split</t>
  </si>
  <si>
    <t>Finish Nail 2" - Stainless steel</t>
  </si>
  <si>
    <t>Finish Nail 2" - Galvanized</t>
  </si>
  <si>
    <t>Wood Shake</t>
  </si>
  <si>
    <t>Additional layer</t>
  </si>
  <si>
    <t>Bellyband/Shadowband</t>
  </si>
  <si>
    <t>Installation</t>
  </si>
  <si>
    <t>Lead Safe Practices / Testing</t>
  </si>
  <si>
    <t>Trim</t>
  </si>
  <si>
    <t xml:space="preserve">Arched windows </t>
  </si>
  <si>
    <t xml:space="preserve">Stone </t>
  </si>
  <si>
    <t>Fixed</t>
  </si>
  <si>
    <t>Hours</t>
  </si>
  <si>
    <t>Laborers</t>
  </si>
  <si>
    <t>Straight Edge</t>
  </si>
  <si>
    <t>Removal &amp; disposal of Dry Rot (per hour/laborer)</t>
  </si>
  <si>
    <t>Cost P</t>
  </si>
  <si>
    <t>Cost C+</t>
  </si>
  <si>
    <t>Piece</t>
  </si>
  <si>
    <t>Hardie (ColorPlus or Prime)</t>
  </si>
  <si>
    <t>Hardie Panel (ColorPlus or Prime)</t>
  </si>
  <si>
    <t>Shake (ColorPlus or Prime)</t>
  </si>
  <si>
    <t>Windows / garage door / doors (ColorPlus or Prime)</t>
  </si>
  <si>
    <t>Material</t>
  </si>
  <si>
    <t>Simple</t>
  </si>
  <si>
    <t>Complex</t>
  </si>
  <si>
    <t>Vinyl, Aluminum, Wood, &amp; FC</t>
  </si>
  <si>
    <r>
      <t xml:space="preserve">Swing Door </t>
    </r>
    <r>
      <rPr>
        <sz val="9"/>
        <color theme="1"/>
        <rFont val="Times New Roman"/>
        <family val="1"/>
      </rPr>
      <t xml:space="preserve">(note: French doors quoted as </t>
    </r>
    <r>
      <rPr>
        <i/>
        <u/>
        <sz val="9"/>
        <color theme="1"/>
        <rFont val="Times New Roman"/>
        <family val="1"/>
      </rPr>
      <t>two</t>
    </r>
    <r>
      <rPr>
        <sz val="9"/>
        <color theme="1"/>
        <rFont val="Times New Roman"/>
        <family val="1"/>
      </rPr>
      <t xml:space="preserve"> doors)</t>
    </r>
  </si>
  <si>
    <t>1-7/8" Sheathing Tape</t>
  </si>
  <si>
    <t>ColorPlus:</t>
  </si>
  <si>
    <t>Prime:</t>
  </si>
  <si>
    <t>TOTAL MATERIAL</t>
  </si>
  <si>
    <t>TOTAL ACCESSORIES</t>
  </si>
  <si>
    <t>Date</t>
  </si>
  <si>
    <t xml:space="preserve">Date: </t>
  </si>
  <si>
    <t>Porta-Potty Rental</t>
  </si>
  <si>
    <t xml:space="preserve">Customer Name: </t>
  </si>
  <si>
    <t xml:space="preserve">Jobsite Address: </t>
  </si>
  <si>
    <t xml:space="preserve">City, State, Zip: </t>
  </si>
  <si>
    <t>By signing below, customer agrees to prices listed on above quote. Any additions, changes, or modifications made will require written work order change form. Additional charges may apply.</t>
  </si>
  <si>
    <t>Print Name</t>
  </si>
  <si>
    <t>Signature</t>
  </si>
  <si>
    <t>Tear Off  (per layer)</t>
  </si>
  <si>
    <t>SAVINGS</t>
  </si>
  <si>
    <t>5% SAME DAY SIGNING DISCOUNT</t>
  </si>
  <si>
    <t>Initials</t>
  </si>
  <si>
    <t>QUOTE PROVIDED BY: ________________________________</t>
  </si>
  <si>
    <t>PRICING GUARNTEED FOR 6 MONTHS - QUOTE VALID UNTIL: _________________________</t>
  </si>
  <si>
    <t>COLORPLUS</t>
  </si>
  <si>
    <t>PRIME</t>
  </si>
  <si>
    <t>DISCOUNTS AVAILABLE</t>
  </si>
  <si>
    <t>TOTAL PROJECT COST:</t>
  </si>
  <si>
    <t xml:space="preserve">10% CASH DISCOUNT </t>
  </si>
  <si>
    <t>TOTAL</t>
  </si>
  <si>
    <t>10% + 5%</t>
  </si>
  <si>
    <t>10% CASH + 5% SAME DAY SIGNING DISCOUNT</t>
  </si>
  <si>
    <t>initial to select option</t>
  </si>
  <si>
    <t>Belly Band</t>
  </si>
  <si>
    <t>Hardie Shake (ColorPlus or Prime)</t>
  </si>
  <si>
    <t>Hardie Lap (ColorPlus or Prime)</t>
  </si>
  <si>
    <t>OWNER SIGNATURE: ________________________________</t>
  </si>
  <si>
    <t>Lead Safe Practices / Testing (You Provide Plastic, Lead Test Kits, Tape, Tyvek Suits, Respirators)</t>
  </si>
  <si>
    <t>Re-Sheeting</t>
  </si>
  <si>
    <t>Sheet</t>
  </si>
  <si>
    <t>Shadow Band</t>
  </si>
  <si>
    <t>Furring Strips</t>
  </si>
  <si>
    <t>Material Runs</t>
  </si>
  <si>
    <t xml:space="preserve">By signing below, subcontractor agrees to prices listed on above price sheet. Any additions, changes, or modifications made will require written work order change form. </t>
  </si>
  <si>
    <t>Date:</t>
  </si>
  <si>
    <t>PRICING GUARANTEED FOR 180 DAYS - VALID UNTIL: ______________________</t>
  </si>
  <si>
    <t xml:space="preserve">Subcontractor: </t>
  </si>
  <si>
    <t xml:space="preserve"> Address: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</si>
</sst>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Times New Roman"/>
      <family val="1"/>
    </font>
    <font>
      <sz val="9"/>
      <color theme="1"/>
      <name val="Times New Roman"/>
      <family val="1"/>
    </font>
    <font>
      <i/>
      <u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0"/>
      <name val="Times New Roman"/>
      <family val="1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1">
    <xf numFmtId="0" fontId="0" fillId="0" borderId="0" xfId="0"/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8" fillId="0" borderId="0" xfId="0" applyNumberFormat="1" applyFont="1"/>
    <xf numFmtId="0" fontId="6" fillId="0" borderId="0" xfId="0" applyFont="1" applyAlignment="1">
      <alignment horizontal="right"/>
    </xf>
    <xf numFmtId="164" fontId="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7" fillId="0" borderId="19" xfId="1" applyNumberFormat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64" fontId="7" fillId="0" borderId="45" xfId="1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7" fillId="0" borderId="14" xfId="1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7" xfId="0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60" xfId="0" applyFont="1" applyBorder="1" applyAlignment="1">
      <alignment horizontal="center" vertical="center"/>
    </xf>
    <xf numFmtId="164" fontId="7" fillId="0" borderId="61" xfId="1" applyNumberFormat="1" applyFont="1" applyBorder="1" applyAlignment="1">
      <alignment horizontal="center" vertical="center"/>
    </xf>
    <xf numFmtId="164" fontId="6" fillId="0" borderId="63" xfId="0" applyNumberFormat="1" applyFont="1" applyBorder="1" applyAlignment="1">
      <alignment horizontal="center" vertical="center"/>
    </xf>
    <xf numFmtId="164" fontId="6" fillId="0" borderId="64" xfId="0" applyNumberFormat="1" applyFont="1" applyBorder="1" applyAlignment="1">
      <alignment horizontal="center" vertical="center"/>
    </xf>
    <xf numFmtId="164" fontId="7" fillId="0" borderId="6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6" fillId="0" borderId="65" xfId="0" applyFont="1" applyBorder="1" applyAlignment="1">
      <alignment horizontal="left"/>
    </xf>
    <xf numFmtId="49" fontId="6" fillId="0" borderId="67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164" fontId="6" fillId="0" borderId="67" xfId="0" applyNumberFormat="1" applyFont="1" applyBorder="1" applyAlignment="1">
      <alignment horizontal="center"/>
    </xf>
    <xf numFmtId="164" fontId="6" fillId="0" borderId="66" xfId="0" applyNumberFormat="1" applyFont="1" applyBorder="1" applyAlignment="1">
      <alignment horizontal="center"/>
    </xf>
    <xf numFmtId="164" fontId="6" fillId="0" borderId="51" xfId="0" applyNumberFormat="1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6" fillId="0" borderId="46" xfId="0" applyFont="1" applyBorder="1" applyAlignment="1">
      <alignment horizontal="left" vertical="center"/>
    </xf>
    <xf numFmtId="0" fontId="6" fillId="0" borderId="11" xfId="0" applyFont="1" applyBorder="1"/>
    <xf numFmtId="0" fontId="6" fillId="0" borderId="11" xfId="0" applyFont="1" applyBorder="1" applyAlignment="1">
      <alignment horizontal="left" vertical="center"/>
    </xf>
    <xf numFmtId="0" fontId="6" fillId="0" borderId="9" xfId="0" applyFont="1" applyBorder="1"/>
    <xf numFmtId="49" fontId="6" fillId="0" borderId="4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6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6" fillId="0" borderId="66" xfId="0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/>
    </xf>
    <xf numFmtId="164" fontId="7" fillId="0" borderId="44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49" fontId="6" fillId="0" borderId="75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164" fontId="7" fillId="0" borderId="75" xfId="0" applyNumberFormat="1" applyFont="1" applyBorder="1" applyAlignment="1">
      <alignment horizontal="center" vertical="center"/>
    </xf>
    <xf numFmtId="164" fontId="6" fillId="0" borderId="73" xfId="0" applyNumberFormat="1" applyFont="1" applyBorder="1" applyAlignment="1">
      <alignment horizontal="center"/>
    </xf>
    <xf numFmtId="164" fontId="6" fillId="0" borderId="7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70" xfId="0" applyFont="1" applyBorder="1" applyAlignment="1">
      <alignment horizontal="right"/>
    </xf>
    <xf numFmtId="164" fontId="10" fillId="0" borderId="0" xfId="1" applyNumberFormat="1" applyFont="1" applyBorder="1" applyAlignment="1">
      <alignment horizontal="center" vertical="center"/>
    </xf>
    <xf numFmtId="164" fontId="9" fillId="0" borderId="71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11" fillId="0" borderId="0" xfId="0" applyFont="1"/>
    <xf numFmtId="164" fontId="9" fillId="0" borderId="16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11" fillId="0" borderId="0" xfId="0" applyNumberFormat="1" applyFont="1"/>
    <xf numFmtId="49" fontId="6" fillId="0" borderId="5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49" fontId="6" fillId="0" borderId="45" xfId="0" applyNumberFormat="1" applyFont="1" applyBorder="1" applyAlignment="1">
      <alignment horizontal="left"/>
    </xf>
    <xf numFmtId="49" fontId="6" fillId="0" borderId="46" xfId="0" applyNumberFormat="1" applyFont="1" applyBorder="1" applyAlignment="1">
      <alignment horizontal="left"/>
    </xf>
    <xf numFmtId="49" fontId="6" fillId="0" borderId="44" xfId="0" applyNumberFormat="1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75" xfId="0" applyFont="1" applyBorder="1" applyAlignment="1">
      <alignment horizontal="left"/>
    </xf>
    <xf numFmtId="49" fontId="6" fillId="0" borderId="58" xfId="0" applyNumberFormat="1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7" fillId="0" borderId="67" xfId="0" applyFont="1" applyBorder="1" applyAlignment="1">
      <alignment horizontal="center"/>
    </xf>
    <xf numFmtId="164" fontId="7" fillId="0" borderId="66" xfId="1" applyNumberFormat="1" applyFont="1" applyBorder="1" applyAlignment="1">
      <alignment horizontal="center"/>
    </xf>
    <xf numFmtId="164" fontId="7" fillId="0" borderId="67" xfId="1" applyNumberFormat="1" applyFont="1" applyBorder="1" applyAlignment="1">
      <alignment horizontal="center"/>
    </xf>
    <xf numFmtId="164" fontId="7" fillId="0" borderId="51" xfId="1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2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64" fontId="12" fillId="3" borderId="7" xfId="1" applyNumberFormat="1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164" fontId="12" fillId="3" borderId="0" xfId="0" applyNumberFormat="1" applyFont="1" applyFill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/>
    </xf>
    <xf numFmtId="164" fontId="12" fillId="3" borderId="14" xfId="1" applyNumberFormat="1" applyFont="1" applyFill="1" applyBorder="1" applyAlignment="1">
      <alignment horizontal="center" vertical="center"/>
    </xf>
    <xf numFmtId="164" fontId="12" fillId="3" borderId="14" xfId="0" applyNumberFormat="1" applyFont="1" applyFill="1" applyBorder="1" applyAlignment="1">
      <alignment horizontal="center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 vertical="center"/>
    </xf>
    <xf numFmtId="164" fontId="7" fillId="2" borderId="44" xfId="1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4" fontId="7" fillId="2" borderId="44" xfId="0" applyNumberFormat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center" vertical="center"/>
    </xf>
    <xf numFmtId="164" fontId="6" fillId="2" borderId="31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left" vertical="center"/>
    </xf>
    <xf numFmtId="0" fontId="11" fillId="0" borderId="9" xfId="0" applyFont="1" applyBorder="1"/>
    <xf numFmtId="0" fontId="11" fillId="0" borderId="10" xfId="0" applyFont="1" applyBorder="1" applyAlignment="1">
      <alignment horizontal="center"/>
    </xf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6" fillId="0" borderId="39" xfId="0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8" fillId="0" borderId="3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12" fillId="3" borderId="17" xfId="0" applyNumberFormat="1" applyFont="1" applyFill="1" applyBorder="1" applyAlignment="1">
      <alignment horizontal="center" vertical="center"/>
    </xf>
    <xf numFmtId="49" fontId="12" fillId="3" borderId="19" xfId="0" applyNumberFormat="1" applyFont="1" applyFill="1" applyBorder="1" applyAlignment="1">
      <alignment horizontal="center" vertical="center"/>
    </xf>
    <xf numFmtId="49" fontId="12" fillId="3" borderId="18" xfId="0" applyNumberFormat="1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164" fontId="7" fillId="0" borderId="44" xfId="1" applyNumberFormat="1" applyFont="1" applyBorder="1" applyAlignment="1">
      <alignment horizontal="center" vertical="center"/>
    </xf>
    <xf numFmtId="164" fontId="7" fillId="0" borderId="45" xfId="1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71" xfId="0" applyFont="1" applyBorder="1" applyAlignment="1">
      <alignment horizontal="left"/>
    </xf>
    <xf numFmtId="0" fontId="9" fillId="0" borderId="7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9" fontId="9" fillId="0" borderId="1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49" fontId="6" fillId="0" borderId="46" xfId="0" applyNumberFormat="1" applyFont="1" applyBorder="1" applyAlignment="1">
      <alignment horizontal="left"/>
    </xf>
    <xf numFmtId="49" fontId="6" fillId="0" borderId="58" xfId="0" applyNumberFormat="1" applyFont="1" applyBorder="1" applyAlignment="1">
      <alignment horizontal="left"/>
    </xf>
    <xf numFmtId="0" fontId="6" fillId="0" borderId="73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15" fillId="0" borderId="9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9" fontId="14" fillId="0" borderId="34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6" fillId="3" borderId="1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9" fontId="14" fillId="0" borderId="3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164" fontId="6" fillId="0" borderId="68" xfId="0" applyNumberFormat="1" applyFont="1" applyBorder="1" applyAlignment="1">
      <alignment horizontal="center" vertical="center"/>
    </xf>
    <xf numFmtId="164" fontId="6" fillId="0" borderId="67" xfId="0" applyNumberFormat="1" applyFont="1" applyBorder="1" applyAlignment="1">
      <alignment horizontal="center" vertical="center"/>
    </xf>
    <xf numFmtId="164" fontId="6" fillId="0" borderId="57" xfId="0" applyNumberFormat="1" applyFont="1" applyBorder="1" applyAlignment="1">
      <alignment horizontal="center" vertical="center"/>
    </xf>
    <xf numFmtId="164" fontId="6" fillId="0" borderId="67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AC48D-2553-442F-BE4D-2888BB901C43}">
  <sheetPr codeName="Sheet1">
    <pageSetUpPr fitToPage="1"/>
  </sheetPr>
  <dimension ref="A1:V86"/>
  <sheetViews>
    <sheetView topLeftCell="A7" zoomScaleNormal="100" zoomScalePageLayoutView="70" workbookViewId="0">
      <selection activeCell="B20" sqref="B20:L20"/>
    </sheetView>
  </sheetViews>
  <sheetFormatPr defaultColWidth="8.85546875" defaultRowHeight="15" x14ac:dyDescent="0.25"/>
  <cols>
    <col min="1" max="1" width="4" style="3" customWidth="1"/>
    <col min="2" max="2" width="4.5703125" style="3" customWidth="1"/>
    <col min="3" max="3" width="12.7109375" style="4" customWidth="1"/>
    <col min="4" max="4" width="28.42578125" style="4" customWidth="1"/>
    <col min="5" max="5" width="8.7109375" style="5" customWidth="1"/>
    <col min="6" max="6" width="11.28515625" style="5" customWidth="1"/>
    <col min="7" max="7" width="7.42578125" style="5" hidden="1" customWidth="1"/>
    <col min="8" max="8" width="11.28515625" style="5" customWidth="1"/>
    <col min="9" max="9" width="12.140625" style="5" bestFit="1" customWidth="1"/>
    <col min="10" max="10" width="3.140625" style="3" customWidth="1"/>
    <col min="11" max="11" width="12.85546875" style="3" customWidth="1"/>
    <col min="12" max="12" width="13.5703125" style="3" customWidth="1"/>
    <col min="13" max="13" width="8.7109375" style="3" customWidth="1"/>
    <col min="14" max="14" width="7.42578125" style="5" customWidth="1"/>
    <col min="15" max="15" width="7.85546875" style="5" bestFit="1" customWidth="1"/>
    <col min="16" max="16" width="7.42578125" style="5" hidden="1" customWidth="1"/>
    <col min="17" max="18" width="11.28515625" style="5" customWidth="1"/>
    <col min="19" max="19" width="7.42578125" style="5" hidden="1" customWidth="1"/>
    <col min="20" max="20" width="11.28515625" style="5" customWidth="1"/>
    <col min="21" max="21" width="11.28515625" style="7" customWidth="1"/>
    <col min="22" max="22" width="5.5703125" style="6" bestFit="1" customWidth="1"/>
    <col min="23" max="24" width="8.85546875" style="3" customWidth="1"/>
    <col min="25" max="16384" width="8.85546875" style="3"/>
  </cols>
  <sheetData>
    <row r="1" spans="1:22" ht="13.9" x14ac:dyDescent="0.25"/>
    <row r="3" spans="1:22" s="130" customFormat="1" ht="25.15" customHeight="1" thickBot="1" x14ac:dyDescent="0.35">
      <c r="B3" s="316" t="s">
        <v>107</v>
      </c>
      <c r="C3" s="316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132"/>
      <c r="O3" s="143" t="s">
        <v>105</v>
      </c>
      <c r="P3" s="132"/>
      <c r="Q3" s="303"/>
      <c r="R3" s="303"/>
      <c r="S3" s="303"/>
      <c r="T3" s="303"/>
      <c r="U3" s="140"/>
      <c r="V3" s="134"/>
    </row>
    <row r="4" spans="1:22" s="130" customFormat="1" ht="25.15" customHeight="1" thickBot="1" x14ac:dyDescent="0.35">
      <c r="B4" s="316" t="s">
        <v>108</v>
      </c>
      <c r="C4" s="316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132"/>
      <c r="O4" s="132"/>
      <c r="P4" s="132"/>
      <c r="Q4" s="132"/>
      <c r="R4" s="132"/>
      <c r="S4" s="132"/>
      <c r="T4" s="132"/>
      <c r="U4" s="140"/>
      <c r="V4" s="134"/>
    </row>
    <row r="5" spans="1:22" s="130" customFormat="1" ht="25.15" customHeight="1" thickBot="1" x14ac:dyDescent="0.35">
      <c r="B5" s="316" t="s">
        <v>109</v>
      </c>
      <c r="C5" s="316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132"/>
      <c r="O5" s="132"/>
      <c r="P5" s="132"/>
      <c r="Q5" s="132"/>
      <c r="R5" s="132"/>
      <c r="S5" s="132"/>
      <c r="T5" s="132"/>
      <c r="U5" s="140"/>
      <c r="V5" s="134"/>
    </row>
    <row r="6" spans="1:22" ht="15.75" thickBot="1" x14ac:dyDescent="0.3">
      <c r="U6" s="5"/>
    </row>
    <row r="7" spans="1:22" ht="15.75" thickBot="1" x14ac:dyDescent="0.3">
      <c r="A7" s="13"/>
      <c r="B7" s="13"/>
      <c r="C7" s="14"/>
      <c r="D7" s="14"/>
      <c r="E7" s="15"/>
      <c r="F7" s="15"/>
      <c r="G7" s="15"/>
      <c r="H7" s="15"/>
      <c r="I7" s="15"/>
      <c r="J7" s="14"/>
      <c r="K7" s="15"/>
      <c r="L7" s="15"/>
      <c r="M7" s="15"/>
      <c r="N7" s="15"/>
      <c r="P7" s="8">
        <v>0.65</v>
      </c>
      <c r="Q7" s="252" t="s">
        <v>52</v>
      </c>
      <c r="R7" s="253"/>
      <c r="S7" s="145">
        <v>0.65</v>
      </c>
      <c r="T7" s="224" t="s">
        <v>53</v>
      </c>
      <c r="U7" s="225"/>
      <c r="V7" s="3"/>
    </row>
    <row r="8" spans="1:22" ht="15.75" thickBot="1" x14ac:dyDescent="0.3">
      <c r="A8" s="226" t="s">
        <v>22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8"/>
      <c r="M8" s="170" t="s">
        <v>0</v>
      </c>
      <c r="N8" s="242" t="s">
        <v>20</v>
      </c>
      <c r="O8" s="243"/>
      <c r="P8" s="171" t="s">
        <v>2</v>
      </c>
      <c r="Q8" s="172" t="s">
        <v>18</v>
      </c>
      <c r="R8" s="173" t="s">
        <v>19</v>
      </c>
      <c r="S8" s="174" t="s">
        <v>2</v>
      </c>
      <c r="T8" s="175" t="s">
        <v>18</v>
      </c>
      <c r="U8" s="176" t="s">
        <v>19</v>
      </c>
      <c r="V8" s="3"/>
    </row>
    <row r="9" spans="1:22" x14ac:dyDescent="0.25">
      <c r="A9" s="135" t="s">
        <v>8</v>
      </c>
      <c r="B9" s="264" t="s">
        <v>113</v>
      </c>
      <c r="C9" s="264"/>
      <c r="D9" s="264"/>
      <c r="E9" s="264"/>
      <c r="F9" s="264"/>
      <c r="G9" s="264"/>
      <c r="H9" s="264"/>
      <c r="I9" s="264"/>
      <c r="J9" s="264"/>
      <c r="K9" s="264"/>
      <c r="L9" s="265"/>
      <c r="M9" s="185"/>
      <c r="N9" s="246"/>
      <c r="O9" s="247"/>
      <c r="P9" s="186"/>
      <c r="Q9" s="187"/>
      <c r="R9" s="188"/>
      <c r="S9" s="189"/>
      <c r="T9" s="187"/>
      <c r="U9" s="188"/>
      <c r="V9" s="3"/>
    </row>
    <row r="10" spans="1:22" x14ac:dyDescent="0.25">
      <c r="A10" s="136"/>
      <c r="B10" s="266" t="s">
        <v>97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  <c r="M10" s="16" t="s">
        <v>1</v>
      </c>
      <c r="N10" s="236"/>
      <c r="O10" s="237"/>
      <c r="P10" s="17">
        <v>0.7</v>
      </c>
      <c r="Q10" s="18">
        <f>P10/$P$7</f>
        <v>1.0769230769230769</v>
      </c>
      <c r="R10" s="19">
        <f>N10*Q10</f>
        <v>0</v>
      </c>
      <c r="S10" s="20">
        <v>0.7</v>
      </c>
      <c r="T10" s="18">
        <f>S10/$S$7</f>
        <v>1.0769230769230769</v>
      </c>
      <c r="U10" s="19">
        <f>N10*T10</f>
        <v>0</v>
      </c>
      <c r="V10" s="3"/>
    </row>
    <row r="11" spans="1:22" x14ac:dyDescent="0.25">
      <c r="A11" s="136"/>
      <c r="B11" s="268" t="s">
        <v>74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9"/>
      <c r="M11" s="16" t="s">
        <v>1</v>
      </c>
      <c r="N11" s="236"/>
      <c r="O11" s="237"/>
      <c r="P11" s="17">
        <v>0.85</v>
      </c>
      <c r="Q11" s="18">
        <f>P11/$P$7</f>
        <v>1.3076923076923077</v>
      </c>
      <c r="R11" s="19">
        <f t="shared" ref="R11:R32" si="0">N11*Q11</f>
        <v>0</v>
      </c>
      <c r="S11" s="20">
        <v>0.85</v>
      </c>
      <c r="T11" s="18">
        <f>S11/$S$7</f>
        <v>1.3076923076923077</v>
      </c>
      <c r="U11" s="19">
        <f t="shared" ref="U11:U32" si="1">N11*T11</f>
        <v>0</v>
      </c>
      <c r="V11" s="3"/>
    </row>
    <row r="12" spans="1:22" ht="15.75" thickBot="1" x14ac:dyDescent="0.3">
      <c r="A12" s="136"/>
      <c r="B12" s="270" t="s">
        <v>75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1"/>
      <c r="M12" s="21" t="s">
        <v>1</v>
      </c>
      <c r="N12" s="244"/>
      <c r="O12" s="245"/>
      <c r="P12" s="22">
        <v>0.7</v>
      </c>
      <c r="Q12" s="23">
        <f>P12/$P$7</f>
        <v>1.0769230769230769</v>
      </c>
      <c r="R12" s="24">
        <f t="shared" si="0"/>
        <v>0</v>
      </c>
      <c r="S12" s="25">
        <v>0.7</v>
      </c>
      <c r="T12" s="23">
        <f>S12/$S$7</f>
        <v>1.0769230769230769</v>
      </c>
      <c r="U12" s="24">
        <f t="shared" si="1"/>
        <v>0</v>
      </c>
      <c r="V12" s="3"/>
    </row>
    <row r="13" spans="1:22" ht="10.9" customHeight="1" x14ac:dyDescent="0.25">
      <c r="A13" s="284" t="s">
        <v>9</v>
      </c>
      <c r="B13" s="264" t="s">
        <v>86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  <c r="M13" s="262" t="s">
        <v>3</v>
      </c>
      <c r="N13" s="26"/>
      <c r="O13" s="27"/>
      <c r="P13" s="276" t="s">
        <v>82</v>
      </c>
      <c r="Q13" s="256">
        <v>85</v>
      </c>
      <c r="R13" s="254">
        <f>(N13*O13)*Q13</f>
        <v>0</v>
      </c>
      <c r="S13" s="258" t="s">
        <v>82</v>
      </c>
      <c r="T13" s="256">
        <v>85</v>
      </c>
      <c r="U13" s="254">
        <f>(N13*O13)*T13</f>
        <v>0</v>
      </c>
      <c r="V13" s="3"/>
    </row>
    <row r="14" spans="1:22" s="55" customFormat="1" ht="7.15" customHeight="1" thickBot="1" x14ac:dyDescent="0.2">
      <c r="A14" s="285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7"/>
      <c r="M14" s="263"/>
      <c r="N14" s="1" t="s">
        <v>83</v>
      </c>
      <c r="O14" s="2" t="s">
        <v>84</v>
      </c>
      <c r="P14" s="277"/>
      <c r="Q14" s="257"/>
      <c r="R14" s="255"/>
      <c r="S14" s="259"/>
      <c r="T14" s="257"/>
      <c r="U14" s="255"/>
    </row>
    <row r="15" spans="1:22" ht="15.75" thickBot="1" x14ac:dyDescent="0.3">
      <c r="A15" s="137" t="s">
        <v>10</v>
      </c>
      <c r="B15" s="272" t="s">
        <v>78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3"/>
      <c r="M15" s="28" t="s">
        <v>1</v>
      </c>
      <c r="N15" s="232"/>
      <c r="O15" s="233"/>
      <c r="P15" s="29">
        <v>1.25</v>
      </c>
      <c r="Q15" s="30">
        <f>P15/$P$7</f>
        <v>1.9230769230769229</v>
      </c>
      <c r="R15" s="31">
        <f t="shared" si="0"/>
        <v>0</v>
      </c>
      <c r="S15" s="32">
        <v>1.25</v>
      </c>
      <c r="T15" s="30">
        <f>S15/$S$7</f>
        <v>1.9230769230769229</v>
      </c>
      <c r="U15" s="31">
        <f t="shared" si="1"/>
        <v>0</v>
      </c>
      <c r="V15" s="3"/>
    </row>
    <row r="16" spans="1:22" x14ac:dyDescent="0.25">
      <c r="A16" s="135" t="s">
        <v>11</v>
      </c>
      <c r="B16" s="274" t="s">
        <v>77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5"/>
      <c r="M16" s="190"/>
      <c r="N16" s="234"/>
      <c r="O16" s="235"/>
      <c r="P16" s="191"/>
      <c r="Q16" s="192"/>
      <c r="R16" s="193"/>
      <c r="S16" s="194"/>
      <c r="T16" s="192"/>
      <c r="U16" s="193"/>
      <c r="V16" s="3"/>
    </row>
    <row r="17" spans="1:22" x14ac:dyDescent="0.25">
      <c r="A17" s="136"/>
      <c r="B17" s="288" t="s">
        <v>90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6" t="s">
        <v>1</v>
      </c>
      <c r="N17" s="236"/>
      <c r="O17" s="237"/>
      <c r="P17" s="17">
        <v>3.25</v>
      </c>
      <c r="Q17" s="18">
        <f t="shared" ref="Q17:Q22" si="2">P17/$P$7</f>
        <v>5</v>
      </c>
      <c r="R17" s="19">
        <f t="shared" si="0"/>
        <v>0</v>
      </c>
      <c r="S17" s="20">
        <v>2.65</v>
      </c>
      <c r="T17" s="18">
        <f t="shared" ref="T17:T22" si="3">S17/$S$7</f>
        <v>4.0769230769230766</v>
      </c>
      <c r="U17" s="19">
        <f t="shared" si="1"/>
        <v>0</v>
      </c>
      <c r="V17" s="3"/>
    </row>
    <row r="18" spans="1:22" x14ac:dyDescent="0.25">
      <c r="A18" s="138"/>
      <c r="B18" s="266" t="s">
        <v>91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7"/>
      <c r="M18" s="16" t="s">
        <v>1</v>
      </c>
      <c r="N18" s="236"/>
      <c r="O18" s="237"/>
      <c r="P18" s="17">
        <v>3.5</v>
      </c>
      <c r="Q18" s="18">
        <f t="shared" si="2"/>
        <v>5.3846153846153841</v>
      </c>
      <c r="R18" s="19">
        <f t="shared" si="0"/>
        <v>0</v>
      </c>
      <c r="S18" s="20">
        <v>3</v>
      </c>
      <c r="T18" s="18">
        <f t="shared" si="3"/>
        <v>4.615384615384615</v>
      </c>
      <c r="U18" s="19">
        <f t="shared" si="1"/>
        <v>0</v>
      </c>
      <c r="V18" s="3"/>
    </row>
    <row r="19" spans="1:22" x14ac:dyDescent="0.25">
      <c r="A19" s="138"/>
      <c r="B19" s="266" t="s">
        <v>92</v>
      </c>
      <c r="C19" s="266"/>
      <c r="D19" s="266"/>
      <c r="E19" s="266"/>
      <c r="F19" s="266"/>
      <c r="G19" s="266"/>
      <c r="H19" s="266"/>
      <c r="I19" s="266"/>
      <c r="J19" s="266"/>
      <c r="K19" s="266"/>
      <c r="L19" s="267"/>
      <c r="M19" s="16" t="s">
        <v>1</v>
      </c>
      <c r="N19" s="236"/>
      <c r="O19" s="237"/>
      <c r="P19" s="17">
        <v>3.65</v>
      </c>
      <c r="Q19" s="18">
        <f t="shared" si="2"/>
        <v>5.615384615384615</v>
      </c>
      <c r="R19" s="19">
        <f t="shared" si="0"/>
        <v>0</v>
      </c>
      <c r="S19" s="20">
        <v>3.25</v>
      </c>
      <c r="T19" s="18">
        <f t="shared" si="3"/>
        <v>5</v>
      </c>
      <c r="U19" s="19">
        <f t="shared" si="1"/>
        <v>0</v>
      </c>
      <c r="V19" s="3"/>
    </row>
    <row r="20" spans="1:22" x14ac:dyDescent="0.25">
      <c r="A20" s="138"/>
      <c r="B20" s="266" t="s">
        <v>76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7"/>
      <c r="M20" s="16" t="s">
        <v>4</v>
      </c>
      <c r="N20" s="236"/>
      <c r="O20" s="237"/>
      <c r="P20" s="17">
        <v>3.5</v>
      </c>
      <c r="Q20" s="18">
        <f t="shared" si="2"/>
        <v>5.3846153846153841</v>
      </c>
      <c r="R20" s="19">
        <f t="shared" si="0"/>
        <v>0</v>
      </c>
      <c r="S20" s="20">
        <v>3.5</v>
      </c>
      <c r="T20" s="18">
        <f t="shared" si="3"/>
        <v>5.3846153846153841</v>
      </c>
      <c r="U20" s="19">
        <f t="shared" si="1"/>
        <v>0</v>
      </c>
      <c r="V20" s="3"/>
    </row>
    <row r="21" spans="1:22" x14ac:dyDescent="0.25">
      <c r="A21" s="138"/>
      <c r="B21" s="266" t="s">
        <v>48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7"/>
      <c r="M21" s="16" t="s">
        <v>4</v>
      </c>
      <c r="N21" s="236"/>
      <c r="O21" s="237"/>
      <c r="P21" s="17">
        <v>4</v>
      </c>
      <c r="Q21" s="18">
        <f t="shared" si="2"/>
        <v>6.1538461538461533</v>
      </c>
      <c r="R21" s="19">
        <f t="shared" si="0"/>
        <v>0</v>
      </c>
      <c r="S21" s="20">
        <v>4</v>
      </c>
      <c r="T21" s="18">
        <f t="shared" si="3"/>
        <v>6.1538461538461533</v>
      </c>
      <c r="U21" s="19">
        <f t="shared" si="1"/>
        <v>0</v>
      </c>
      <c r="V21" s="3"/>
    </row>
    <row r="22" spans="1:22" ht="15.75" thickBot="1" x14ac:dyDescent="0.3">
      <c r="A22" s="139"/>
      <c r="B22" s="270" t="s">
        <v>81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1"/>
      <c r="M22" s="21" t="s">
        <v>1</v>
      </c>
      <c r="N22" s="244"/>
      <c r="O22" s="245"/>
      <c r="P22" s="22">
        <v>6</v>
      </c>
      <c r="Q22" s="23">
        <f t="shared" si="2"/>
        <v>9.2307692307692299</v>
      </c>
      <c r="R22" s="24">
        <f t="shared" si="0"/>
        <v>0</v>
      </c>
      <c r="S22" s="25">
        <v>6</v>
      </c>
      <c r="T22" s="23">
        <f t="shared" si="3"/>
        <v>9.2307692307692299</v>
      </c>
      <c r="U22" s="24">
        <f t="shared" si="1"/>
        <v>0</v>
      </c>
      <c r="V22" s="3"/>
    </row>
    <row r="23" spans="1:22" x14ac:dyDescent="0.25">
      <c r="A23" s="135" t="s">
        <v>12</v>
      </c>
      <c r="B23" s="264" t="s">
        <v>79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5"/>
      <c r="M23" s="185"/>
      <c r="N23" s="246"/>
      <c r="O23" s="247"/>
      <c r="P23" s="186"/>
      <c r="Q23" s="195"/>
      <c r="R23" s="196"/>
      <c r="S23" s="189"/>
      <c r="T23" s="195"/>
      <c r="U23" s="196"/>
      <c r="V23" s="3"/>
    </row>
    <row r="24" spans="1:22" x14ac:dyDescent="0.25">
      <c r="A24" s="138"/>
      <c r="B24" s="266" t="s">
        <v>80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7"/>
      <c r="M24" s="16" t="s">
        <v>3</v>
      </c>
      <c r="N24" s="236"/>
      <c r="O24" s="237"/>
      <c r="P24" s="17">
        <v>500</v>
      </c>
      <c r="Q24" s="18">
        <f>P24/$P$7</f>
        <v>769.23076923076917</v>
      </c>
      <c r="R24" s="19">
        <f t="shared" si="0"/>
        <v>0</v>
      </c>
      <c r="S24" s="20">
        <v>500</v>
      </c>
      <c r="T24" s="18">
        <f>S24/$S$7</f>
        <v>769.23076923076917</v>
      </c>
      <c r="U24" s="19">
        <f t="shared" si="1"/>
        <v>0</v>
      </c>
      <c r="V24" s="3"/>
    </row>
    <row r="25" spans="1:22" ht="15.75" thickBot="1" x14ac:dyDescent="0.3">
      <c r="A25" s="139"/>
      <c r="B25" s="270" t="s">
        <v>93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1"/>
      <c r="M25" s="33" t="s">
        <v>3</v>
      </c>
      <c r="N25" s="248"/>
      <c r="O25" s="249"/>
      <c r="P25" s="34">
        <v>75</v>
      </c>
      <c r="Q25" s="35">
        <f>P25/$P$7</f>
        <v>115.38461538461539</v>
      </c>
      <c r="R25" s="36">
        <f t="shared" si="0"/>
        <v>0</v>
      </c>
      <c r="S25" s="37">
        <v>45</v>
      </c>
      <c r="T25" s="35">
        <f>S25/$S$7</f>
        <v>69.230769230769226</v>
      </c>
      <c r="U25" s="36">
        <f t="shared" si="1"/>
        <v>0</v>
      </c>
      <c r="V25" s="3"/>
    </row>
    <row r="26" spans="1:22" ht="15.75" thickBot="1" x14ac:dyDescent="0.3">
      <c r="A26" s="139" t="s">
        <v>13</v>
      </c>
      <c r="B26" s="272" t="s">
        <v>7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3"/>
      <c r="M26" s="38" t="s">
        <v>3</v>
      </c>
      <c r="N26" s="250"/>
      <c r="O26" s="251"/>
      <c r="P26" s="39">
        <v>150</v>
      </c>
      <c r="Q26" s="40">
        <f>P26/$P$7</f>
        <v>230.76923076923077</v>
      </c>
      <c r="R26" s="41">
        <f t="shared" si="0"/>
        <v>0</v>
      </c>
      <c r="S26" s="42">
        <v>150</v>
      </c>
      <c r="T26" s="40">
        <f>S26/$S$7</f>
        <v>230.76923076923077</v>
      </c>
      <c r="U26" s="41">
        <f t="shared" si="1"/>
        <v>0</v>
      </c>
      <c r="V26" s="3"/>
    </row>
    <row r="27" spans="1:22" x14ac:dyDescent="0.25">
      <c r="A27" s="135" t="s">
        <v>14</v>
      </c>
      <c r="B27" s="264" t="s">
        <v>6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5"/>
      <c r="M27" s="197"/>
      <c r="N27" s="246"/>
      <c r="O27" s="247"/>
      <c r="P27" s="186"/>
      <c r="Q27" s="195"/>
      <c r="R27" s="196"/>
      <c r="S27" s="189"/>
      <c r="T27" s="195"/>
      <c r="U27" s="196"/>
      <c r="V27" s="3"/>
    </row>
    <row r="28" spans="1:22" x14ac:dyDescent="0.25">
      <c r="A28" s="136"/>
      <c r="B28" s="266" t="s">
        <v>95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7"/>
      <c r="M28" s="16" t="s">
        <v>3</v>
      </c>
      <c r="N28" s="236"/>
      <c r="O28" s="237"/>
      <c r="P28" s="17">
        <v>150</v>
      </c>
      <c r="Q28" s="18">
        <f>P28/$P$7</f>
        <v>230.76923076923077</v>
      </c>
      <c r="R28" s="19">
        <f t="shared" si="0"/>
        <v>0</v>
      </c>
      <c r="S28" s="20">
        <v>150</v>
      </c>
      <c r="T28" s="18">
        <f>S28/$S$7</f>
        <v>230.76923076923077</v>
      </c>
      <c r="U28" s="19">
        <f t="shared" si="1"/>
        <v>0</v>
      </c>
      <c r="V28" s="3"/>
    </row>
    <row r="29" spans="1:22" ht="15.75" thickBot="1" x14ac:dyDescent="0.3">
      <c r="A29" s="136"/>
      <c r="B29" s="270" t="s">
        <v>96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1"/>
      <c r="M29" s="33" t="s">
        <v>3</v>
      </c>
      <c r="N29" s="248"/>
      <c r="O29" s="249"/>
      <c r="P29" s="34">
        <v>350</v>
      </c>
      <c r="Q29" s="35">
        <f>P29/$P$7</f>
        <v>538.46153846153845</v>
      </c>
      <c r="R29" s="36">
        <f t="shared" si="0"/>
        <v>0</v>
      </c>
      <c r="S29" s="37">
        <v>350</v>
      </c>
      <c r="T29" s="35">
        <f>S29/$S$7</f>
        <v>538.46153846153845</v>
      </c>
      <c r="U29" s="36">
        <f t="shared" si="1"/>
        <v>0</v>
      </c>
      <c r="V29" s="3"/>
    </row>
    <row r="30" spans="1:22" ht="15.75" thickBot="1" x14ac:dyDescent="0.3">
      <c r="A30" s="137" t="s">
        <v>15</v>
      </c>
      <c r="B30" s="272" t="s">
        <v>5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3"/>
      <c r="M30" s="38" t="s">
        <v>1</v>
      </c>
      <c r="N30" s="250"/>
      <c r="O30" s="251"/>
      <c r="P30" s="39">
        <v>65</v>
      </c>
      <c r="Q30" s="40">
        <f>P30/$P$7</f>
        <v>100</v>
      </c>
      <c r="R30" s="41">
        <f t="shared" si="0"/>
        <v>0</v>
      </c>
      <c r="S30" s="42">
        <v>65</v>
      </c>
      <c r="T30" s="40">
        <f>S30/$S$7</f>
        <v>100</v>
      </c>
      <c r="U30" s="41">
        <f t="shared" si="1"/>
        <v>0</v>
      </c>
      <c r="V30" s="3"/>
    </row>
    <row r="31" spans="1:22" ht="15.75" thickBot="1" x14ac:dyDescent="0.3">
      <c r="A31" s="137" t="s">
        <v>16</v>
      </c>
      <c r="B31" s="272" t="s">
        <v>106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3"/>
      <c r="M31" s="28" t="s">
        <v>3</v>
      </c>
      <c r="N31" s="232"/>
      <c r="O31" s="233"/>
      <c r="P31" s="29" t="s">
        <v>82</v>
      </c>
      <c r="Q31" s="30">
        <v>200</v>
      </c>
      <c r="R31" s="31">
        <f t="shared" si="0"/>
        <v>0</v>
      </c>
      <c r="S31" s="32">
        <v>200</v>
      </c>
      <c r="T31" s="30">
        <v>200</v>
      </c>
      <c r="U31" s="31">
        <f t="shared" si="1"/>
        <v>0</v>
      </c>
      <c r="V31" s="3"/>
    </row>
    <row r="32" spans="1:22" ht="15.75" thickBot="1" x14ac:dyDescent="0.3">
      <c r="A32" s="160" t="s">
        <v>17</v>
      </c>
      <c r="B32" s="282" t="s">
        <v>21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3"/>
      <c r="M32" s="59" t="s">
        <v>3</v>
      </c>
      <c r="N32" s="260"/>
      <c r="O32" s="261"/>
      <c r="P32" s="60">
        <v>300</v>
      </c>
      <c r="Q32" s="61">
        <f>P32/$P$7</f>
        <v>461.53846153846155</v>
      </c>
      <c r="R32" s="62">
        <f t="shared" si="0"/>
        <v>0</v>
      </c>
      <c r="S32" s="63">
        <v>300</v>
      </c>
      <c r="T32" s="61">
        <f>S32/$S$7</f>
        <v>461.53846153846155</v>
      </c>
      <c r="U32" s="62">
        <f t="shared" si="1"/>
        <v>0</v>
      </c>
      <c r="V32" s="3"/>
    </row>
    <row r="33" spans="1:21" s="130" customFormat="1" ht="17.25" thickTop="1" thickBot="1" x14ac:dyDescent="0.3">
      <c r="A33" s="313" t="s">
        <v>23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5"/>
      <c r="P33" s="126"/>
      <c r="Q33" s="125" t="s">
        <v>100</v>
      </c>
      <c r="R33" s="127">
        <f>SUM(R9:R32)</f>
        <v>0</v>
      </c>
      <c r="S33" s="128"/>
      <c r="T33" s="124" t="s">
        <v>101</v>
      </c>
      <c r="U33" s="129">
        <f>SUM(U9:U32)</f>
        <v>0</v>
      </c>
    </row>
    <row r="34" spans="1:21" ht="15.75" thickBot="1" x14ac:dyDescent="0.3"/>
    <row r="35" spans="1:21" ht="15.75" thickBot="1" x14ac:dyDescent="0.3">
      <c r="C35" s="3"/>
      <c r="D35" s="3"/>
      <c r="H35" s="7"/>
      <c r="I35" s="7"/>
      <c r="J35" s="6"/>
      <c r="L35" s="4"/>
      <c r="M35" s="4"/>
      <c r="P35" s="8">
        <v>0.65</v>
      </c>
      <c r="Q35" s="240" t="s">
        <v>52</v>
      </c>
      <c r="R35" s="241"/>
      <c r="S35" s="8">
        <v>0.65</v>
      </c>
      <c r="T35" s="238" t="s">
        <v>53</v>
      </c>
      <c r="U35" s="239"/>
    </row>
    <row r="36" spans="1:21" ht="15.75" thickBot="1" x14ac:dyDescent="0.3">
      <c r="G36" s="8">
        <v>0.65</v>
      </c>
      <c r="J36" s="7"/>
      <c r="K36" s="229" t="s">
        <v>94</v>
      </c>
      <c r="L36" s="230"/>
      <c r="M36" s="231"/>
      <c r="N36" s="180" t="s">
        <v>0</v>
      </c>
      <c r="O36" s="181" t="s">
        <v>20</v>
      </c>
      <c r="P36" s="178" t="s">
        <v>88</v>
      </c>
      <c r="Q36" s="182" t="s">
        <v>18</v>
      </c>
      <c r="R36" s="183" t="s">
        <v>19</v>
      </c>
      <c r="S36" s="184" t="s">
        <v>87</v>
      </c>
      <c r="T36" s="182" t="s">
        <v>18</v>
      </c>
      <c r="U36" s="183" t="s">
        <v>19</v>
      </c>
    </row>
    <row r="37" spans="1:21" ht="15" customHeight="1" thickBot="1" x14ac:dyDescent="0.3">
      <c r="A37" s="226" t="s">
        <v>24</v>
      </c>
      <c r="B37" s="227"/>
      <c r="C37" s="227"/>
      <c r="D37" s="228"/>
      <c r="E37" s="177" t="s">
        <v>0</v>
      </c>
      <c r="F37" s="177" t="s">
        <v>20</v>
      </c>
      <c r="G37" s="178" t="s">
        <v>2</v>
      </c>
      <c r="H37" s="179" t="s">
        <v>18</v>
      </c>
      <c r="I37" s="179" t="s">
        <v>19</v>
      </c>
      <c r="J37" s="6"/>
      <c r="K37" s="77" t="s">
        <v>50</v>
      </c>
      <c r="L37" s="220" t="s">
        <v>54</v>
      </c>
      <c r="M37" s="221"/>
      <c r="N37" s="86" t="s">
        <v>89</v>
      </c>
      <c r="O37" s="88"/>
      <c r="P37" s="108"/>
      <c r="Q37" s="91"/>
      <c r="R37" s="92"/>
      <c r="S37" s="109">
        <v>7.09</v>
      </c>
      <c r="T37" s="110">
        <f t="shared" ref="T37:T56" si="4">S37/$S$35</f>
        <v>10.907692307692306</v>
      </c>
      <c r="U37" s="111">
        <f>O37*T37</f>
        <v>0</v>
      </c>
    </row>
    <row r="38" spans="1:21" ht="15" customHeight="1" x14ac:dyDescent="0.25">
      <c r="A38" s="147" t="s">
        <v>41</v>
      </c>
      <c r="B38" s="154"/>
      <c r="C38" s="148" t="s">
        <v>42</v>
      </c>
      <c r="D38" s="154"/>
      <c r="E38" s="43" t="s">
        <v>3</v>
      </c>
      <c r="F38" s="43"/>
      <c r="G38" s="44" t="s">
        <v>82</v>
      </c>
      <c r="H38" s="9">
        <v>1000</v>
      </c>
      <c r="I38" s="9">
        <f t="shared" ref="I38:I55" si="5">F38*H38</f>
        <v>0</v>
      </c>
      <c r="J38" s="6"/>
      <c r="K38" s="78"/>
      <c r="L38" s="222" t="s">
        <v>55</v>
      </c>
      <c r="M38" s="223"/>
      <c r="N38" s="87" t="s">
        <v>89</v>
      </c>
      <c r="O38" s="89"/>
      <c r="P38" s="85"/>
      <c r="Q38" s="93"/>
      <c r="R38" s="94"/>
      <c r="S38" s="20">
        <v>8.14</v>
      </c>
      <c r="T38" s="95">
        <f t="shared" si="4"/>
        <v>12.523076923076923</v>
      </c>
      <c r="U38" s="96">
        <f t="shared" ref="U38:U56" si="6">O38*T38</f>
        <v>0</v>
      </c>
    </row>
    <row r="39" spans="1:21" ht="15" customHeight="1" thickBot="1" x14ac:dyDescent="0.3">
      <c r="A39" s="45"/>
      <c r="B39" s="46"/>
      <c r="C39" s="146" t="s">
        <v>43</v>
      </c>
      <c r="D39" s="57"/>
      <c r="E39" s="68" t="s">
        <v>3</v>
      </c>
      <c r="F39" s="68"/>
      <c r="G39" s="156" t="s">
        <v>82</v>
      </c>
      <c r="H39" s="74">
        <v>1500</v>
      </c>
      <c r="I39" s="74">
        <f t="shared" si="5"/>
        <v>0</v>
      </c>
      <c r="J39" s="6"/>
      <c r="K39" s="79"/>
      <c r="L39" s="278" t="s">
        <v>56</v>
      </c>
      <c r="M39" s="279"/>
      <c r="N39" s="68" t="s">
        <v>89</v>
      </c>
      <c r="O39" s="90"/>
      <c r="P39" s="37">
        <v>12.25</v>
      </c>
      <c r="Q39" s="99">
        <f>P39/$P$35</f>
        <v>18.846153846153847</v>
      </c>
      <c r="R39" s="100">
        <f>O39*Q39</f>
        <v>0</v>
      </c>
      <c r="S39" s="37">
        <v>8.4</v>
      </c>
      <c r="T39" s="99">
        <f t="shared" si="4"/>
        <v>12.923076923076923</v>
      </c>
      <c r="U39" s="100">
        <f t="shared" si="6"/>
        <v>0</v>
      </c>
    </row>
    <row r="40" spans="1:21" ht="15" customHeight="1" x14ac:dyDescent="0.25">
      <c r="A40" s="147" t="s">
        <v>44</v>
      </c>
      <c r="B40" s="154"/>
      <c r="C40" s="317" t="s">
        <v>45</v>
      </c>
      <c r="D40" s="318"/>
      <c r="E40" s="43" t="s">
        <v>3</v>
      </c>
      <c r="F40" s="43"/>
      <c r="G40" s="44" t="s">
        <v>82</v>
      </c>
      <c r="H40" s="9">
        <v>2000</v>
      </c>
      <c r="I40" s="9">
        <f t="shared" si="5"/>
        <v>0</v>
      </c>
      <c r="J40" s="6"/>
      <c r="K40" s="80" t="s">
        <v>46</v>
      </c>
      <c r="L40" s="220" t="s">
        <v>57</v>
      </c>
      <c r="M40" s="221"/>
      <c r="N40" s="86" t="s">
        <v>89</v>
      </c>
      <c r="O40" s="88"/>
      <c r="P40" s="109">
        <v>10.75</v>
      </c>
      <c r="Q40" s="110">
        <f>P40/$P$35</f>
        <v>16.538461538461537</v>
      </c>
      <c r="R40" s="111">
        <f t="shared" ref="R40:R56" si="7">O40*Q40</f>
        <v>0</v>
      </c>
      <c r="S40" s="109">
        <v>9.19</v>
      </c>
      <c r="T40" s="110">
        <f t="shared" si="4"/>
        <v>14.138461538461538</v>
      </c>
      <c r="U40" s="111">
        <f t="shared" si="6"/>
        <v>0</v>
      </c>
    </row>
    <row r="41" spans="1:21" ht="15" customHeight="1" thickBot="1" x14ac:dyDescent="0.3">
      <c r="A41" s="45"/>
      <c r="B41" s="46"/>
      <c r="C41" s="146" t="s">
        <v>98</v>
      </c>
      <c r="D41" s="57"/>
      <c r="E41" s="68" t="s">
        <v>3</v>
      </c>
      <c r="F41" s="68"/>
      <c r="G41" s="156" t="s">
        <v>82</v>
      </c>
      <c r="H41" s="74">
        <v>1750</v>
      </c>
      <c r="I41" s="74">
        <f t="shared" si="5"/>
        <v>0</v>
      </c>
      <c r="J41" s="6"/>
      <c r="K41" s="81"/>
      <c r="L41" s="290" t="s">
        <v>85</v>
      </c>
      <c r="M41" s="291"/>
      <c r="N41" s="68" t="s">
        <v>89</v>
      </c>
      <c r="O41" s="71"/>
      <c r="P41" s="37">
        <v>11.5</v>
      </c>
      <c r="Q41" s="99">
        <f>P41/$P$35</f>
        <v>17.692307692307693</v>
      </c>
      <c r="R41" s="100">
        <f t="shared" si="7"/>
        <v>0</v>
      </c>
      <c r="S41" s="37">
        <v>10.76</v>
      </c>
      <c r="T41" s="99">
        <f t="shared" si="4"/>
        <v>16.553846153846152</v>
      </c>
      <c r="U41" s="100">
        <f t="shared" si="6"/>
        <v>0</v>
      </c>
    </row>
    <row r="42" spans="1:21" ht="15" customHeight="1" x14ac:dyDescent="0.25">
      <c r="A42" s="77" t="s">
        <v>27</v>
      </c>
      <c r="B42" s="155"/>
      <c r="C42" s="149" t="s">
        <v>25</v>
      </c>
      <c r="D42" s="155"/>
      <c r="E42" s="43" t="s">
        <v>3</v>
      </c>
      <c r="F42" s="49"/>
      <c r="G42" s="50">
        <v>142</v>
      </c>
      <c r="H42" s="9">
        <f t="shared" ref="H42:H55" si="8">G42/$G$36</f>
        <v>218.46153846153845</v>
      </c>
      <c r="I42" s="9">
        <f t="shared" si="5"/>
        <v>0</v>
      </c>
      <c r="J42" s="6"/>
      <c r="K42" s="80" t="s">
        <v>47</v>
      </c>
      <c r="L42" s="220" t="s">
        <v>58</v>
      </c>
      <c r="M42" s="221"/>
      <c r="N42" s="86" t="s">
        <v>89</v>
      </c>
      <c r="O42" s="88"/>
      <c r="P42" s="109">
        <v>44</v>
      </c>
      <c r="Q42" s="110">
        <f>P42/$P$35</f>
        <v>67.692307692307693</v>
      </c>
      <c r="R42" s="111">
        <f t="shared" si="7"/>
        <v>0</v>
      </c>
      <c r="S42" s="109">
        <v>34.65</v>
      </c>
      <c r="T42" s="110">
        <f t="shared" si="4"/>
        <v>53.307692307692307</v>
      </c>
      <c r="U42" s="111">
        <f t="shared" si="6"/>
        <v>0</v>
      </c>
    </row>
    <row r="43" spans="1:21" ht="15" customHeight="1" thickBot="1" x14ac:dyDescent="0.3">
      <c r="A43" s="51"/>
      <c r="B43" s="52"/>
      <c r="C43" s="151" t="s">
        <v>26</v>
      </c>
      <c r="D43" s="152"/>
      <c r="E43" s="69" t="s">
        <v>3</v>
      </c>
      <c r="F43" s="70"/>
      <c r="G43" s="157">
        <v>80</v>
      </c>
      <c r="H43" s="75">
        <f t="shared" si="8"/>
        <v>123.07692307692307</v>
      </c>
      <c r="I43" s="75">
        <f t="shared" si="5"/>
        <v>0</v>
      </c>
      <c r="J43" s="6"/>
      <c r="K43" s="81"/>
      <c r="L43" s="290" t="s">
        <v>59</v>
      </c>
      <c r="M43" s="291"/>
      <c r="N43" s="68" t="s">
        <v>89</v>
      </c>
      <c r="O43" s="71"/>
      <c r="P43" s="112"/>
      <c r="Q43" s="113"/>
      <c r="R43" s="114"/>
      <c r="S43" s="37">
        <v>43.05</v>
      </c>
      <c r="T43" s="99">
        <f t="shared" si="4"/>
        <v>66.230769230769226</v>
      </c>
      <c r="U43" s="100">
        <f t="shared" si="6"/>
        <v>0</v>
      </c>
    </row>
    <row r="44" spans="1:21" ht="14.45" customHeight="1" x14ac:dyDescent="0.25">
      <c r="A44" s="51"/>
      <c r="B44" s="52"/>
      <c r="C44" s="151" t="s">
        <v>99</v>
      </c>
      <c r="D44" s="152"/>
      <c r="E44" s="70" t="s">
        <v>40</v>
      </c>
      <c r="F44" s="70"/>
      <c r="G44" s="157">
        <v>12.5</v>
      </c>
      <c r="H44" s="75">
        <f t="shared" si="8"/>
        <v>19.23076923076923</v>
      </c>
      <c r="I44" s="75">
        <f t="shared" si="5"/>
        <v>0</v>
      </c>
      <c r="J44" s="6"/>
      <c r="K44" s="80" t="s">
        <v>48</v>
      </c>
      <c r="L44" s="280" t="s">
        <v>60</v>
      </c>
      <c r="M44" s="281"/>
      <c r="N44" s="86" t="s">
        <v>89</v>
      </c>
      <c r="O44" s="115"/>
      <c r="P44" s="109">
        <v>36.75</v>
      </c>
      <c r="Q44" s="110">
        <f>P44/$P$35</f>
        <v>56.538461538461533</v>
      </c>
      <c r="R44" s="111">
        <f t="shared" si="7"/>
        <v>0</v>
      </c>
      <c r="S44" s="109">
        <v>24.41</v>
      </c>
      <c r="T44" s="110">
        <f t="shared" si="4"/>
        <v>37.553846153846152</v>
      </c>
      <c r="U44" s="111">
        <f t="shared" si="6"/>
        <v>0</v>
      </c>
    </row>
    <row r="45" spans="1:21" ht="15.75" thickBot="1" x14ac:dyDescent="0.3">
      <c r="A45" s="47"/>
      <c r="B45" s="53"/>
      <c r="C45" s="150" t="s">
        <v>28</v>
      </c>
      <c r="D45" s="58"/>
      <c r="E45" s="71" t="s">
        <v>29</v>
      </c>
      <c r="F45" s="71"/>
      <c r="G45" s="158">
        <v>80</v>
      </c>
      <c r="H45" s="74">
        <f t="shared" si="8"/>
        <v>123.07692307692307</v>
      </c>
      <c r="I45" s="74">
        <f t="shared" si="5"/>
        <v>0</v>
      </c>
      <c r="J45" s="6"/>
      <c r="K45" s="78"/>
      <c r="L45" s="222" t="s">
        <v>62</v>
      </c>
      <c r="M45" s="223"/>
      <c r="N45" s="87" t="s">
        <v>89</v>
      </c>
      <c r="O45" s="89"/>
      <c r="P45" s="85"/>
      <c r="Q45" s="97"/>
      <c r="R45" s="98"/>
      <c r="S45" s="20">
        <v>24.94</v>
      </c>
      <c r="T45" s="95">
        <f t="shared" si="4"/>
        <v>38.369230769230768</v>
      </c>
      <c r="U45" s="96">
        <f t="shared" si="6"/>
        <v>0</v>
      </c>
    </row>
    <row r="46" spans="1:21" ht="15" customHeight="1" x14ac:dyDescent="0.25">
      <c r="A46" s="147" t="s">
        <v>30</v>
      </c>
      <c r="B46" s="154"/>
      <c r="C46" s="149" t="s">
        <v>31</v>
      </c>
      <c r="D46" s="155"/>
      <c r="E46" s="49" t="s">
        <v>29</v>
      </c>
      <c r="F46" s="49"/>
      <c r="G46" s="50">
        <v>38</v>
      </c>
      <c r="H46" s="9">
        <f t="shared" si="8"/>
        <v>58.46153846153846</v>
      </c>
      <c r="I46" s="9">
        <f t="shared" si="5"/>
        <v>0</v>
      </c>
      <c r="J46" s="6"/>
      <c r="K46" s="48"/>
      <c r="L46" s="222" t="s">
        <v>63</v>
      </c>
      <c r="M46" s="223"/>
      <c r="N46" s="87" t="s">
        <v>89</v>
      </c>
      <c r="O46" s="89"/>
      <c r="P46" s="85"/>
      <c r="Q46" s="97"/>
      <c r="R46" s="98"/>
      <c r="S46" s="20">
        <v>30.19</v>
      </c>
      <c r="T46" s="95">
        <f t="shared" si="4"/>
        <v>46.446153846153848</v>
      </c>
      <c r="U46" s="96">
        <f t="shared" si="6"/>
        <v>0</v>
      </c>
    </row>
    <row r="47" spans="1:21" ht="15" customHeight="1" thickBot="1" x14ac:dyDescent="0.3">
      <c r="A47" s="51"/>
      <c r="B47" s="52"/>
      <c r="C47" s="151" t="s">
        <v>72</v>
      </c>
      <c r="D47" s="152"/>
      <c r="E47" s="70" t="s">
        <v>29</v>
      </c>
      <c r="F47" s="70"/>
      <c r="G47" s="157">
        <v>59.99</v>
      </c>
      <c r="H47" s="75">
        <f t="shared" si="8"/>
        <v>92.292307692307688</v>
      </c>
      <c r="I47" s="75">
        <f t="shared" si="5"/>
        <v>0</v>
      </c>
      <c r="J47" s="6"/>
      <c r="K47" s="82"/>
      <c r="L47" s="278" t="s">
        <v>61</v>
      </c>
      <c r="M47" s="279"/>
      <c r="N47" s="68" t="s">
        <v>89</v>
      </c>
      <c r="O47" s="90"/>
      <c r="P47" s="112"/>
      <c r="Q47" s="113"/>
      <c r="R47" s="114"/>
      <c r="S47" s="37">
        <v>25.2</v>
      </c>
      <c r="T47" s="99">
        <f t="shared" si="4"/>
        <v>38.769230769230766</v>
      </c>
      <c r="U47" s="100">
        <f t="shared" si="6"/>
        <v>0</v>
      </c>
    </row>
    <row r="48" spans="1:21" ht="14.45" customHeight="1" x14ac:dyDescent="0.25">
      <c r="A48" s="51"/>
      <c r="B48" s="52"/>
      <c r="C48" s="151" t="s">
        <v>73</v>
      </c>
      <c r="D48" s="152"/>
      <c r="E48" s="70" t="s">
        <v>29</v>
      </c>
      <c r="F48" s="70"/>
      <c r="G48" s="157">
        <v>19.989999999999998</v>
      </c>
      <c r="H48" s="75">
        <f t="shared" si="8"/>
        <v>30.753846153846151</v>
      </c>
      <c r="I48" s="75">
        <f t="shared" si="5"/>
        <v>0</v>
      </c>
      <c r="J48" s="6"/>
      <c r="K48" s="80" t="s">
        <v>51</v>
      </c>
      <c r="L48" s="280" t="s">
        <v>64</v>
      </c>
      <c r="M48" s="281"/>
      <c r="N48" s="86" t="s">
        <v>89</v>
      </c>
      <c r="O48" s="115"/>
      <c r="P48" s="109">
        <v>12.75</v>
      </c>
      <c r="Q48" s="110">
        <f t="shared" ref="Q48:Q56" si="9">P48/$P$35</f>
        <v>19.615384615384613</v>
      </c>
      <c r="R48" s="111">
        <f t="shared" si="7"/>
        <v>0</v>
      </c>
      <c r="S48" s="109">
        <v>11.75</v>
      </c>
      <c r="T48" s="110">
        <f t="shared" si="4"/>
        <v>18.076923076923077</v>
      </c>
      <c r="U48" s="111">
        <f t="shared" si="6"/>
        <v>0</v>
      </c>
    </row>
    <row r="49" spans="1:22" x14ac:dyDescent="0.25">
      <c r="A49" s="51"/>
      <c r="B49" s="52"/>
      <c r="C49" s="306" t="s">
        <v>32</v>
      </c>
      <c r="D49" s="307"/>
      <c r="E49" s="70" t="s">
        <v>29</v>
      </c>
      <c r="F49" s="70"/>
      <c r="G49" s="157">
        <v>6.99</v>
      </c>
      <c r="H49" s="75">
        <f t="shared" si="8"/>
        <v>10.753846153846153</v>
      </c>
      <c r="I49" s="75">
        <f t="shared" si="5"/>
        <v>0</v>
      </c>
      <c r="J49" s="6"/>
      <c r="K49" s="48"/>
      <c r="L49" s="222" t="s">
        <v>65</v>
      </c>
      <c r="M49" s="223"/>
      <c r="N49" s="87" t="s">
        <v>89</v>
      </c>
      <c r="O49" s="89"/>
      <c r="P49" s="20">
        <v>20</v>
      </c>
      <c r="Q49" s="95">
        <f t="shared" si="9"/>
        <v>30.769230769230766</v>
      </c>
      <c r="R49" s="96">
        <f t="shared" si="7"/>
        <v>0</v>
      </c>
      <c r="S49" s="20">
        <v>18.64</v>
      </c>
      <c r="T49" s="95">
        <f t="shared" si="4"/>
        <v>28.676923076923078</v>
      </c>
      <c r="U49" s="96">
        <f t="shared" si="6"/>
        <v>0</v>
      </c>
    </row>
    <row r="50" spans="1:22" ht="15.75" thickBot="1" x14ac:dyDescent="0.3">
      <c r="A50" s="47"/>
      <c r="B50" s="53"/>
      <c r="C50" s="150" t="s">
        <v>33</v>
      </c>
      <c r="D50" s="58"/>
      <c r="E50" s="71" t="s">
        <v>29</v>
      </c>
      <c r="F50" s="71"/>
      <c r="G50" s="158">
        <v>52.99</v>
      </c>
      <c r="H50" s="74">
        <f t="shared" si="8"/>
        <v>81.523076923076928</v>
      </c>
      <c r="I50" s="74">
        <f t="shared" si="5"/>
        <v>0</v>
      </c>
      <c r="J50" s="6"/>
      <c r="K50" s="83"/>
      <c r="L50" s="222" t="s">
        <v>55</v>
      </c>
      <c r="M50" s="223"/>
      <c r="N50" s="87" t="s">
        <v>89</v>
      </c>
      <c r="O50" s="89"/>
      <c r="P50" s="20">
        <v>26</v>
      </c>
      <c r="Q50" s="95">
        <f t="shared" si="9"/>
        <v>40</v>
      </c>
      <c r="R50" s="96">
        <f t="shared" si="7"/>
        <v>0</v>
      </c>
      <c r="S50" s="20">
        <v>24.94</v>
      </c>
      <c r="T50" s="95">
        <f t="shared" si="4"/>
        <v>38.369230769230768</v>
      </c>
      <c r="U50" s="96">
        <f t="shared" si="6"/>
        <v>0</v>
      </c>
    </row>
    <row r="51" spans="1:22" ht="15" customHeight="1" x14ac:dyDescent="0.25">
      <c r="A51" s="147" t="s">
        <v>34</v>
      </c>
      <c r="B51" s="154"/>
      <c r="C51" s="149" t="s">
        <v>35</v>
      </c>
      <c r="D51" s="155"/>
      <c r="E51" s="43" t="s">
        <v>89</v>
      </c>
      <c r="F51" s="49"/>
      <c r="G51" s="50">
        <v>8.5</v>
      </c>
      <c r="H51" s="9">
        <f t="shared" si="8"/>
        <v>13.076923076923077</v>
      </c>
      <c r="I51" s="9">
        <f t="shared" si="5"/>
        <v>0</v>
      </c>
      <c r="J51" s="6"/>
      <c r="K51" s="83"/>
      <c r="L51" s="222" t="s">
        <v>66</v>
      </c>
      <c r="M51" s="223"/>
      <c r="N51" s="87" t="s">
        <v>89</v>
      </c>
      <c r="O51" s="89"/>
      <c r="P51" s="20">
        <v>34.25</v>
      </c>
      <c r="Q51" s="95">
        <f t="shared" si="9"/>
        <v>52.692307692307693</v>
      </c>
      <c r="R51" s="96">
        <f t="shared" si="7"/>
        <v>0</v>
      </c>
      <c r="S51" s="20">
        <v>32.29</v>
      </c>
      <c r="T51" s="95">
        <f t="shared" si="4"/>
        <v>49.676923076923075</v>
      </c>
      <c r="U51" s="96">
        <f t="shared" si="6"/>
        <v>0</v>
      </c>
    </row>
    <row r="52" spans="1:22" ht="15" customHeight="1" thickBot="1" x14ac:dyDescent="0.3">
      <c r="A52" s="51"/>
      <c r="B52" s="52"/>
      <c r="C52" s="151" t="s">
        <v>36</v>
      </c>
      <c r="D52" s="152"/>
      <c r="E52" s="69" t="s">
        <v>89</v>
      </c>
      <c r="F52" s="70"/>
      <c r="G52" s="157">
        <v>8.5</v>
      </c>
      <c r="H52" s="75">
        <f t="shared" si="8"/>
        <v>13.076923076923077</v>
      </c>
      <c r="I52" s="75">
        <f t="shared" si="5"/>
        <v>0</v>
      </c>
      <c r="J52" s="6"/>
      <c r="K52" s="78"/>
      <c r="L52" s="345" t="s">
        <v>67</v>
      </c>
      <c r="M52" s="346"/>
      <c r="N52" s="69" t="s">
        <v>89</v>
      </c>
      <c r="O52" s="101"/>
      <c r="P52" s="25">
        <v>41.75</v>
      </c>
      <c r="Q52" s="102">
        <f t="shared" si="9"/>
        <v>64.230769230769226</v>
      </c>
      <c r="R52" s="103">
        <f t="shared" si="7"/>
        <v>0</v>
      </c>
      <c r="S52" s="25">
        <v>39.380000000000003</v>
      </c>
      <c r="T52" s="102">
        <f t="shared" si="4"/>
        <v>60.58461538461539</v>
      </c>
      <c r="U52" s="103">
        <f t="shared" si="6"/>
        <v>0</v>
      </c>
    </row>
    <row r="53" spans="1:22" ht="14.45" customHeight="1" x14ac:dyDescent="0.25">
      <c r="A53" s="51"/>
      <c r="B53" s="52"/>
      <c r="C53" s="151" t="s">
        <v>37</v>
      </c>
      <c r="D53" s="152"/>
      <c r="E53" s="69" t="s">
        <v>89</v>
      </c>
      <c r="F53" s="70"/>
      <c r="G53" s="157">
        <v>8.5</v>
      </c>
      <c r="H53" s="75">
        <f t="shared" si="8"/>
        <v>13.076923076923077</v>
      </c>
      <c r="I53" s="75">
        <f t="shared" si="5"/>
        <v>0</v>
      </c>
      <c r="J53" s="6"/>
      <c r="K53" s="80" t="s">
        <v>49</v>
      </c>
      <c r="L53" s="280" t="s">
        <v>68</v>
      </c>
      <c r="M53" s="281"/>
      <c r="N53" s="116" t="s">
        <v>3</v>
      </c>
      <c r="O53" s="115"/>
      <c r="P53" s="109">
        <v>11</v>
      </c>
      <c r="Q53" s="110">
        <f t="shared" si="9"/>
        <v>16.923076923076923</v>
      </c>
      <c r="R53" s="111">
        <f t="shared" si="7"/>
        <v>0</v>
      </c>
      <c r="S53" s="109">
        <v>10</v>
      </c>
      <c r="T53" s="110">
        <f t="shared" si="4"/>
        <v>15.384615384615383</v>
      </c>
      <c r="U53" s="111">
        <f t="shared" si="6"/>
        <v>0</v>
      </c>
    </row>
    <row r="54" spans="1:22" x14ac:dyDescent="0.25">
      <c r="A54" s="51"/>
      <c r="B54" s="52"/>
      <c r="C54" s="151" t="s">
        <v>38</v>
      </c>
      <c r="D54" s="152"/>
      <c r="E54" s="69" t="s">
        <v>89</v>
      </c>
      <c r="F54" s="70"/>
      <c r="G54" s="157">
        <v>8.5</v>
      </c>
      <c r="H54" s="75">
        <f t="shared" si="8"/>
        <v>13.076923076923077</v>
      </c>
      <c r="I54" s="75">
        <f t="shared" si="5"/>
        <v>0</v>
      </c>
      <c r="J54" s="6"/>
      <c r="K54" s="48"/>
      <c r="L54" s="347" t="s">
        <v>69</v>
      </c>
      <c r="M54" s="348"/>
      <c r="N54" s="117" t="s">
        <v>3</v>
      </c>
      <c r="O54" s="107"/>
      <c r="P54" s="104">
        <v>11</v>
      </c>
      <c r="Q54" s="105">
        <f t="shared" si="9"/>
        <v>16.923076923076923</v>
      </c>
      <c r="R54" s="106">
        <f t="shared" si="7"/>
        <v>0</v>
      </c>
      <c r="S54" s="104">
        <v>10</v>
      </c>
      <c r="T54" s="105">
        <f t="shared" si="4"/>
        <v>15.384615384615383</v>
      </c>
      <c r="U54" s="106">
        <f t="shared" si="6"/>
        <v>0</v>
      </c>
    </row>
    <row r="55" spans="1:22" ht="15.75" thickBot="1" x14ac:dyDescent="0.3">
      <c r="A55" s="65"/>
      <c r="B55" s="66"/>
      <c r="C55" s="153" t="s">
        <v>39</v>
      </c>
      <c r="D55" s="67"/>
      <c r="E55" s="72" t="s">
        <v>89</v>
      </c>
      <c r="F55" s="73"/>
      <c r="G55" s="159">
        <v>12</v>
      </c>
      <c r="H55" s="76">
        <f t="shared" si="8"/>
        <v>18.46153846153846</v>
      </c>
      <c r="I55" s="76">
        <f t="shared" si="5"/>
        <v>0</v>
      </c>
      <c r="J55" s="10"/>
      <c r="K55" s="48"/>
      <c r="L55" s="222" t="s">
        <v>70</v>
      </c>
      <c r="M55" s="223"/>
      <c r="N55" s="84" t="s">
        <v>3</v>
      </c>
      <c r="O55" s="89"/>
      <c r="P55" s="20">
        <v>11</v>
      </c>
      <c r="Q55" s="95">
        <f t="shared" si="9"/>
        <v>16.923076923076923</v>
      </c>
      <c r="R55" s="96">
        <f t="shared" si="7"/>
        <v>0</v>
      </c>
      <c r="S55" s="20">
        <v>10</v>
      </c>
      <c r="T55" s="95">
        <f t="shared" si="4"/>
        <v>15.384615384615383</v>
      </c>
      <c r="U55" s="96">
        <f t="shared" si="6"/>
        <v>0</v>
      </c>
    </row>
    <row r="56" spans="1:22" ht="15" customHeight="1" thickTop="1" thickBot="1" x14ac:dyDescent="0.3">
      <c r="A56" s="308" t="s">
        <v>103</v>
      </c>
      <c r="B56" s="309"/>
      <c r="C56" s="310"/>
      <c r="D56" s="310"/>
      <c r="E56" s="310"/>
      <c r="F56" s="310"/>
      <c r="G56" s="310"/>
      <c r="H56" s="311"/>
      <c r="I56" s="131">
        <f>SUM(I38:I55)</f>
        <v>0</v>
      </c>
      <c r="K56" s="118"/>
      <c r="L56" s="319" t="s">
        <v>71</v>
      </c>
      <c r="M56" s="320"/>
      <c r="N56" s="119" t="s">
        <v>3</v>
      </c>
      <c r="O56" s="120"/>
      <c r="P56" s="121">
        <v>11</v>
      </c>
      <c r="Q56" s="122">
        <f t="shared" si="9"/>
        <v>16.923076923076923</v>
      </c>
      <c r="R56" s="123">
        <f t="shared" si="7"/>
        <v>0</v>
      </c>
      <c r="S56" s="121">
        <v>10</v>
      </c>
      <c r="T56" s="122">
        <f t="shared" si="4"/>
        <v>15.384615384615383</v>
      </c>
      <c r="U56" s="123">
        <f t="shared" si="6"/>
        <v>0</v>
      </c>
    </row>
    <row r="57" spans="1:22" s="130" customFormat="1" ht="16.5" thickBot="1" x14ac:dyDescent="0.3">
      <c r="K57" s="308" t="s">
        <v>102</v>
      </c>
      <c r="L57" s="309"/>
      <c r="M57" s="309"/>
      <c r="N57" s="309"/>
      <c r="O57" s="312"/>
      <c r="P57" s="132"/>
      <c r="Q57" s="124" t="s">
        <v>100</v>
      </c>
      <c r="R57" s="133">
        <f>SUM(R38:R56)</f>
        <v>0</v>
      </c>
      <c r="S57" s="132"/>
      <c r="T57" s="124" t="s">
        <v>101</v>
      </c>
      <c r="U57" s="133">
        <f>SUM(U37:U56)</f>
        <v>0</v>
      </c>
      <c r="V57" s="134"/>
    </row>
    <row r="59" spans="1:22" ht="15.75" thickBot="1" x14ac:dyDescent="0.3">
      <c r="L59" s="4"/>
      <c r="M59" s="4"/>
      <c r="U59" s="5"/>
    </row>
    <row r="60" spans="1:22" ht="14.45" customHeight="1" x14ac:dyDescent="0.25">
      <c r="C60" s="262" t="s">
        <v>117</v>
      </c>
      <c r="D60" s="336"/>
      <c r="E60" s="336"/>
      <c r="F60" s="336"/>
      <c r="G60" s="56"/>
      <c r="H60" s="262" t="s">
        <v>118</v>
      </c>
      <c r="I60" s="336"/>
      <c r="J60" s="336"/>
      <c r="K60" s="336"/>
      <c r="L60" s="336"/>
      <c r="M60" s="336"/>
      <c r="N60" s="336"/>
      <c r="O60" s="336"/>
      <c r="P60" s="336"/>
      <c r="Q60" s="337"/>
      <c r="R60" s="262"/>
      <c r="S60" s="336"/>
      <c r="T60" s="337"/>
    </row>
    <row r="61" spans="1:22" ht="22.15" customHeight="1" thickBot="1" x14ac:dyDescent="0.3">
      <c r="C61" s="343"/>
      <c r="D61" s="292"/>
      <c r="E61" s="292"/>
      <c r="F61" s="292"/>
      <c r="G61" s="15"/>
      <c r="H61" s="343"/>
      <c r="I61" s="292"/>
      <c r="J61" s="292"/>
      <c r="K61" s="292"/>
      <c r="L61" s="292"/>
      <c r="M61" s="292"/>
      <c r="N61" s="292"/>
      <c r="O61" s="292"/>
      <c r="P61" s="292"/>
      <c r="Q61" s="344"/>
      <c r="R61" s="263"/>
      <c r="S61" s="338"/>
      <c r="T61" s="339"/>
    </row>
    <row r="62" spans="1:22" s="54" customFormat="1" ht="15" customHeight="1" thickBot="1" x14ac:dyDescent="0.25">
      <c r="C62" s="263"/>
      <c r="D62" s="338"/>
      <c r="E62" s="338"/>
      <c r="F62" s="338"/>
      <c r="G62" s="164"/>
      <c r="H62" s="263"/>
      <c r="I62" s="338"/>
      <c r="J62" s="338"/>
      <c r="K62" s="338"/>
      <c r="L62" s="338"/>
      <c r="M62" s="338"/>
      <c r="N62" s="338"/>
      <c r="O62" s="338"/>
      <c r="P62" s="338"/>
      <c r="Q62" s="339"/>
      <c r="R62" s="340" t="s">
        <v>116</v>
      </c>
      <c r="S62" s="341"/>
      <c r="T62" s="342"/>
      <c r="U62" s="165"/>
      <c r="V62" s="166"/>
    </row>
    <row r="63" spans="1:22" s="54" customFormat="1" ht="15" customHeight="1" x14ac:dyDescent="0.2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69"/>
      <c r="S63" s="169"/>
      <c r="T63" s="169"/>
      <c r="U63" s="165"/>
      <c r="V63" s="166"/>
    </row>
    <row r="64" spans="1:22" ht="15.75" thickBot="1" x14ac:dyDescent="0.3">
      <c r="M64" s="4"/>
      <c r="N64" s="4"/>
    </row>
    <row r="65" spans="1:22" s="167" customFormat="1" ht="14.45" customHeight="1" thickBot="1" x14ac:dyDescent="0.3">
      <c r="C65" s="217"/>
      <c r="D65" s="329" t="s">
        <v>119</v>
      </c>
      <c r="E65" s="330"/>
      <c r="F65" s="330"/>
      <c r="G65" s="330"/>
      <c r="H65" s="331"/>
      <c r="I65" s="168"/>
      <c r="K65" s="217"/>
      <c r="L65" s="329" t="s">
        <v>120</v>
      </c>
      <c r="M65" s="330"/>
      <c r="N65" s="330"/>
      <c r="O65" s="330"/>
      <c r="P65" s="330"/>
      <c r="Q65" s="330"/>
      <c r="R65" s="331"/>
      <c r="S65" s="168"/>
      <c r="T65" s="12"/>
      <c r="U65" s="10"/>
    </row>
    <row r="66" spans="1:22" ht="15.75" x14ac:dyDescent="0.25">
      <c r="C66" s="218"/>
      <c r="D66" s="202"/>
      <c r="E66" s="144"/>
      <c r="F66" s="132"/>
      <c r="G66" s="132"/>
      <c r="H66" s="199"/>
      <c r="K66" s="218"/>
      <c r="L66" s="198"/>
      <c r="M66" s="130"/>
      <c r="N66" s="144"/>
      <c r="O66" s="132"/>
      <c r="P66" s="132"/>
      <c r="Q66" s="132"/>
      <c r="R66" s="199"/>
      <c r="T66" s="7"/>
      <c r="U66" s="6"/>
      <c r="V66" s="3"/>
    </row>
    <row r="67" spans="1:22" s="167" customFormat="1" ht="14.45" customHeight="1" thickBot="1" x14ac:dyDescent="0.35">
      <c r="C67" s="219"/>
      <c r="D67" s="321" t="s">
        <v>122</v>
      </c>
      <c r="E67" s="322"/>
      <c r="F67" s="323">
        <f>SUM(R33)+(I56)+(R57)</f>
        <v>0</v>
      </c>
      <c r="G67" s="323"/>
      <c r="H67" s="324"/>
      <c r="I67" s="168"/>
      <c r="K67" s="219"/>
      <c r="L67" s="321" t="s">
        <v>122</v>
      </c>
      <c r="M67" s="322"/>
      <c r="N67" s="322"/>
      <c r="O67" s="322"/>
      <c r="P67" s="211"/>
      <c r="Q67" s="323">
        <f>SUM(U33)+(I56)+(U57)</f>
        <v>0</v>
      </c>
      <c r="R67" s="324"/>
      <c r="S67" s="168"/>
      <c r="T67" s="12"/>
      <c r="U67" s="10"/>
    </row>
    <row r="68" spans="1:22" ht="14.45" customHeight="1" thickBot="1" x14ac:dyDescent="0.3">
      <c r="C68" s="212" t="s">
        <v>127</v>
      </c>
      <c r="D68" s="161"/>
      <c r="E68" s="162"/>
      <c r="F68" s="163"/>
      <c r="G68" s="162"/>
      <c r="H68" s="64"/>
      <c r="K68" s="212" t="s">
        <v>127</v>
      </c>
      <c r="L68" s="200"/>
      <c r="M68" s="142"/>
      <c r="N68" s="141"/>
      <c r="O68" s="141"/>
      <c r="P68" s="141"/>
      <c r="Q68" s="141"/>
      <c r="R68" s="201"/>
      <c r="T68" s="7"/>
      <c r="U68" s="6"/>
      <c r="V68" s="3"/>
    </row>
    <row r="69" spans="1:22" ht="15.75" thickBot="1" x14ac:dyDescent="0.3">
      <c r="E69" s="3"/>
      <c r="F69" s="3"/>
      <c r="H69" s="3"/>
      <c r="M69" s="11"/>
      <c r="N69" s="3"/>
      <c r="O69" s="3"/>
      <c r="T69" s="7"/>
      <c r="U69" s="6"/>
      <c r="V69" s="3"/>
    </row>
    <row r="70" spans="1:22" ht="14.45" customHeight="1" thickBot="1" x14ac:dyDescent="0.3">
      <c r="A70" s="332" t="s">
        <v>121</v>
      </c>
      <c r="B70" s="333"/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3"/>
      <c r="U70" s="334"/>
      <c r="V70" s="3"/>
    </row>
    <row r="71" spans="1:22" ht="14.45" customHeight="1" thickBot="1" x14ac:dyDescent="0.3">
      <c r="E71" s="3"/>
      <c r="F71" s="3"/>
      <c r="G71" s="3"/>
      <c r="H71" s="3"/>
      <c r="I71" s="3"/>
      <c r="N71" s="3"/>
      <c r="O71" s="3"/>
      <c r="T71" s="7"/>
      <c r="U71" s="6"/>
      <c r="V71" s="3"/>
    </row>
    <row r="72" spans="1:22" ht="14.45" customHeight="1" thickBot="1" x14ac:dyDescent="0.3">
      <c r="C72" s="325">
        <v>0.1</v>
      </c>
      <c r="D72" s="360" t="s">
        <v>123</v>
      </c>
      <c r="E72" s="360"/>
      <c r="F72" s="204" t="s">
        <v>124</v>
      </c>
      <c r="G72" s="204"/>
      <c r="H72" s="205">
        <f>F67*0.9</f>
        <v>0</v>
      </c>
      <c r="K72" s="325">
        <v>0.1</v>
      </c>
      <c r="L72" s="349" t="s">
        <v>123</v>
      </c>
      <c r="M72" s="336"/>
      <c r="N72" s="336"/>
      <c r="O72" s="350"/>
      <c r="P72" s="209"/>
      <c r="Q72" s="204" t="s">
        <v>124</v>
      </c>
      <c r="R72" s="205">
        <f>Q67*0.9</f>
        <v>0</v>
      </c>
      <c r="T72" s="7"/>
      <c r="U72" s="6"/>
      <c r="V72" s="3"/>
    </row>
    <row r="73" spans="1:22" ht="14.45" customHeight="1" thickBot="1" x14ac:dyDescent="0.3">
      <c r="C73" s="326"/>
      <c r="D73" s="361"/>
      <c r="E73" s="361"/>
      <c r="F73" s="206" t="s">
        <v>114</v>
      </c>
      <c r="G73" s="206"/>
      <c r="H73" s="207">
        <f>(F67)-(H72)</f>
        <v>0</v>
      </c>
      <c r="K73" s="335"/>
      <c r="L73" s="351"/>
      <c r="M73" s="338"/>
      <c r="N73" s="338"/>
      <c r="O73" s="352"/>
      <c r="P73" s="210"/>
      <c r="Q73" s="206" t="s">
        <v>114</v>
      </c>
      <c r="R73" s="207">
        <f>(Q67)-(R72)</f>
        <v>0</v>
      </c>
    </row>
    <row r="74" spans="1:22" ht="14.45" customHeight="1" thickBot="1" x14ac:dyDescent="0.35">
      <c r="C74" s="203"/>
      <c r="D74" s="328"/>
      <c r="E74" s="328"/>
      <c r="F74" s="328"/>
      <c r="K74" s="11"/>
      <c r="L74" s="203"/>
      <c r="M74" s="359"/>
      <c r="N74" s="359"/>
      <c r="O74" s="359"/>
      <c r="P74" s="4"/>
      <c r="Q74" s="4"/>
    </row>
    <row r="75" spans="1:22" ht="14.45" customHeight="1" thickBot="1" x14ac:dyDescent="0.3">
      <c r="C75" s="325">
        <v>0.05</v>
      </c>
      <c r="D75" s="360" t="s">
        <v>115</v>
      </c>
      <c r="E75" s="360"/>
      <c r="F75" s="208" t="s">
        <v>124</v>
      </c>
      <c r="G75" s="204"/>
      <c r="H75" s="205">
        <f>F67*0.95</f>
        <v>0</v>
      </c>
      <c r="K75" s="325">
        <v>0.05</v>
      </c>
      <c r="L75" s="349" t="s">
        <v>115</v>
      </c>
      <c r="M75" s="336"/>
      <c r="N75" s="336"/>
      <c r="O75" s="350"/>
      <c r="P75" s="209"/>
      <c r="Q75" s="204" t="s">
        <v>124</v>
      </c>
      <c r="R75" s="205">
        <f>Q67*0.95</f>
        <v>0</v>
      </c>
    </row>
    <row r="76" spans="1:22" ht="14.45" customHeight="1" thickBot="1" x14ac:dyDescent="0.3">
      <c r="C76" s="326"/>
      <c r="D76" s="361"/>
      <c r="E76" s="361"/>
      <c r="F76" s="206" t="s">
        <v>114</v>
      </c>
      <c r="G76" s="206"/>
      <c r="H76" s="207">
        <f>(F67)-(H75)</f>
        <v>0</v>
      </c>
      <c r="K76" s="335"/>
      <c r="L76" s="351"/>
      <c r="M76" s="338"/>
      <c r="N76" s="338"/>
      <c r="O76" s="352"/>
      <c r="P76" s="210"/>
      <c r="Q76" s="206" t="s">
        <v>114</v>
      </c>
      <c r="R76" s="207">
        <f>(Q67)-(R75)</f>
        <v>0</v>
      </c>
    </row>
    <row r="77" spans="1:22" ht="14.45" customHeight="1" thickBot="1" x14ac:dyDescent="0.3">
      <c r="D77" s="328"/>
      <c r="E77" s="328"/>
      <c r="F77" s="328"/>
      <c r="K77" s="11"/>
      <c r="L77" s="4"/>
      <c r="M77" s="359"/>
      <c r="N77" s="359"/>
      <c r="O77" s="359"/>
      <c r="P77" s="4"/>
      <c r="Q77" s="4"/>
    </row>
    <row r="78" spans="1:22" ht="14.45" customHeight="1" thickBot="1" x14ac:dyDescent="0.3">
      <c r="C78" s="327" t="s">
        <v>125</v>
      </c>
      <c r="D78" s="353" t="s">
        <v>126</v>
      </c>
      <c r="E78" s="355"/>
      <c r="F78" s="208" t="s">
        <v>124</v>
      </c>
      <c r="G78" s="204"/>
      <c r="H78" s="205">
        <f>F67*0.85</f>
        <v>0</v>
      </c>
      <c r="K78" s="327" t="s">
        <v>125</v>
      </c>
      <c r="L78" s="353" t="s">
        <v>126</v>
      </c>
      <c r="M78" s="354"/>
      <c r="N78" s="354"/>
      <c r="O78" s="355"/>
      <c r="P78" s="209"/>
      <c r="Q78" s="204" t="s">
        <v>124</v>
      </c>
      <c r="R78" s="205">
        <f>Q67*0.85</f>
        <v>0</v>
      </c>
    </row>
    <row r="79" spans="1:22" ht="14.45" customHeight="1" thickBot="1" x14ac:dyDescent="0.3">
      <c r="C79" s="326"/>
      <c r="D79" s="356"/>
      <c r="E79" s="358"/>
      <c r="F79" s="206" t="s">
        <v>114</v>
      </c>
      <c r="G79" s="206"/>
      <c r="H79" s="207">
        <f>(H73)+(H76)</f>
        <v>0</v>
      </c>
      <c r="K79" s="326"/>
      <c r="L79" s="356"/>
      <c r="M79" s="357"/>
      <c r="N79" s="357"/>
      <c r="O79" s="358"/>
      <c r="P79" s="210"/>
      <c r="Q79" s="206" t="s">
        <v>114</v>
      </c>
      <c r="R79" s="207">
        <f>(R73)+(R76)</f>
        <v>0</v>
      </c>
    </row>
    <row r="80" spans="1:22" ht="14.45" customHeight="1" x14ac:dyDescent="0.25">
      <c r="D80" s="11"/>
      <c r="E80" s="11"/>
      <c r="F80" s="11"/>
      <c r="H80" s="7"/>
      <c r="L80" s="11"/>
      <c r="M80" s="11"/>
      <c r="N80" s="11"/>
      <c r="O80" s="11"/>
      <c r="P80" s="11"/>
      <c r="Q80" s="11"/>
      <c r="R80" s="7"/>
    </row>
    <row r="81" spans="1:21" ht="15.75" thickBot="1" x14ac:dyDescent="0.3"/>
    <row r="82" spans="1:21" ht="25.15" customHeight="1" thickBot="1" x14ac:dyDescent="0.3">
      <c r="A82" s="252" t="s">
        <v>110</v>
      </c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53"/>
    </row>
    <row r="83" spans="1:21" x14ac:dyDescent="0.25">
      <c r="A83" s="294"/>
      <c r="B83" s="295"/>
      <c r="C83" s="295"/>
      <c r="D83" s="295"/>
      <c r="E83" s="295"/>
      <c r="F83" s="295"/>
      <c r="G83" s="295"/>
      <c r="H83" s="296"/>
      <c r="I83" s="294"/>
      <c r="J83" s="295"/>
      <c r="K83" s="295"/>
      <c r="L83" s="295"/>
      <c r="M83" s="295"/>
      <c r="N83" s="295"/>
      <c r="O83" s="295"/>
      <c r="P83" s="295"/>
      <c r="Q83" s="296"/>
      <c r="R83" s="294"/>
      <c r="S83" s="295"/>
      <c r="T83" s="295"/>
      <c r="U83" s="296"/>
    </row>
    <row r="84" spans="1:21" x14ac:dyDescent="0.25">
      <c r="A84" s="297"/>
      <c r="B84" s="298"/>
      <c r="C84" s="298"/>
      <c r="D84" s="298"/>
      <c r="E84" s="298"/>
      <c r="F84" s="298"/>
      <c r="G84" s="298"/>
      <c r="H84" s="299"/>
      <c r="I84" s="297"/>
      <c r="J84" s="298"/>
      <c r="K84" s="298"/>
      <c r="L84" s="298"/>
      <c r="M84" s="298"/>
      <c r="N84" s="298"/>
      <c r="O84" s="298"/>
      <c r="P84" s="298"/>
      <c r="Q84" s="299"/>
      <c r="R84" s="297"/>
      <c r="S84" s="298"/>
      <c r="T84" s="298"/>
      <c r="U84" s="299"/>
    </row>
    <row r="85" spans="1:21" ht="15.75" thickBot="1" x14ac:dyDescent="0.3">
      <c r="A85" s="300"/>
      <c r="B85" s="301"/>
      <c r="C85" s="301"/>
      <c r="D85" s="301"/>
      <c r="E85" s="301"/>
      <c r="F85" s="301"/>
      <c r="G85" s="301"/>
      <c r="H85" s="302"/>
      <c r="I85" s="300"/>
      <c r="J85" s="301"/>
      <c r="K85" s="301"/>
      <c r="L85" s="301"/>
      <c r="M85" s="301"/>
      <c r="N85" s="301"/>
      <c r="O85" s="301"/>
      <c r="P85" s="301"/>
      <c r="Q85" s="302"/>
      <c r="R85" s="300"/>
      <c r="S85" s="301"/>
      <c r="T85" s="301"/>
      <c r="U85" s="302"/>
    </row>
    <row r="86" spans="1:21" x14ac:dyDescent="0.25">
      <c r="A86" s="292" t="s">
        <v>111</v>
      </c>
      <c r="B86" s="292"/>
      <c r="C86" s="292"/>
      <c r="D86" s="292"/>
      <c r="E86" s="292"/>
      <c r="F86" s="292"/>
      <c r="G86" s="292"/>
      <c r="H86" s="292"/>
      <c r="I86" s="292" t="s">
        <v>112</v>
      </c>
      <c r="J86" s="292"/>
      <c r="K86" s="292"/>
      <c r="L86" s="292"/>
      <c r="M86" s="292"/>
      <c r="N86" s="292"/>
      <c r="O86" s="292"/>
      <c r="P86" s="292"/>
      <c r="Q86" s="292"/>
      <c r="R86" s="292" t="s">
        <v>104</v>
      </c>
      <c r="S86" s="292"/>
      <c r="T86" s="292"/>
      <c r="U86" s="292"/>
    </row>
  </sheetData>
  <mergeCells count="129">
    <mergeCell ref="L72:O73"/>
    <mergeCell ref="L75:O76"/>
    <mergeCell ref="L78:O79"/>
    <mergeCell ref="M74:O74"/>
    <mergeCell ref="K75:K76"/>
    <mergeCell ref="M77:O77"/>
    <mergeCell ref="K78:K79"/>
    <mergeCell ref="D72:E73"/>
    <mergeCell ref="D75:E76"/>
    <mergeCell ref="D78:E79"/>
    <mergeCell ref="D67:E67"/>
    <mergeCell ref="F67:H67"/>
    <mergeCell ref="L67:O67"/>
    <mergeCell ref="Q67:R67"/>
    <mergeCell ref="A37:D37"/>
    <mergeCell ref="C72:C73"/>
    <mergeCell ref="C75:C76"/>
    <mergeCell ref="C78:C79"/>
    <mergeCell ref="D74:F74"/>
    <mergeCell ref="D77:F77"/>
    <mergeCell ref="D65:H65"/>
    <mergeCell ref="L65:R65"/>
    <mergeCell ref="A70:U70"/>
    <mergeCell ref="K72:K73"/>
    <mergeCell ref="R60:T61"/>
    <mergeCell ref="R62:T62"/>
    <mergeCell ref="C60:F62"/>
    <mergeCell ref="H60:Q62"/>
    <mergeCell ref="L52:M52"/>
    <mergeCell ref="L53:M53"/>
    <mergeCell ref="L54:M54"/>
    <mergeCell ref="L43:M43"/>
    <mergeCell ref="L44:M44"/>
    <mergeCell ref="L45:M45"/>
    <mergeCell ref="R86:U86"/>
    <mergeCell ref="I86:Q86"/>
    <mergeCell ref="A86:H86"/>
    <mergeCell ref="A82:U82"/>
    <mergeCell ref="R83:U85"/>
    <mergeCell ref="A83:H85"/>
    <mergeCell ref="I83:Q85"/>
    <mergeCell ref="Q3:T3"/>
    <mergeCell ref="D5:M5"/>
    <mergeCell ref="D4:M4"/>
    <mergeCell ref="D3:M3"/>
    <mergeCell ref="C49:D49"/>
    <mergeCell ref="A56:H56"/>
    <mergeCell ref="K57:O57"/>
    <mergeCell ref="A33:O33"/>
    <mergeCell ref="B3:C3"/>
    <mergeCell ref="B4:C4"/>
    <mergeCell ref="B5:C5"/>
    <mergeCell ref="C40:D40"/>
    <mergeCell ref="L55:M55"/>
    <mergeCell ref="L56:M56"/>
    <mergeCell ref="L49:M49"/>
    <mergeCell ref="L50:M50"/>
    <mergeCell ref="L51:M51"/>
    <mergeCell ref="L46:M46"/>
    <mergeCell ref="L47:M47"/>
    <mergeCell ref="L48:M48"/>
    <mergeCell ref="B29:L29"/>
    <mergeCell ref="B30:L30"/>
    <mergeCell ref="B31:L31"/>
    <mergeCell ref="B32:L32"/>
    <mergeCell ref="A13:A14"/>
    <mergeCell ref="B13:L14"/>
    <mergeCell ref="B23:L23"/>
    <mergeCell ref="B24:L24"/>
    <mergeCell ref="B25:L25"/>
    <mergeCell ref="B26:L26"/>
    <mergeCell ref="B27:L27"/>
    <mergeCell ref="B28:L28"/>
    <mergeCell ref="B17:L17"/>
    <mergeCell ref="B18:L18"/>
    <mergeCell ref="B19:L19"/>
    <mergeCell ref="B20:L20"/>
    <mergeCell ref="B21:L21"/>
    <mergeCell ref="B22:L22"/>
    <mergeCell ref="L39:M39"/>
    <mergeCell ref="L40:M40"/>
    <mergeCell ref="L41:M41"/>
    <mergeCell ref="N32:O32"/>
    <mergeCell ref="M13:M14"/>
    <mergeCell ref="B9:L9"/>
    <mergeCell ref="B10:L10"/>
    <mergeCell ref="B11:L11"/>
    <mergeCell ref="B12:L12"/>
    <mergeCell ref="B15:L15"/>
    <mergeCell ref="B16:L16"/>
    <mergeCell ref="R13:R14"/>
    <mergeCell ref="Q13:Q14"/>
    <mergeCell ref="N28:O28"/>
    <mergeCell ref="P13:P14"/>
    <mergeCell ref="Q7:R7"/>
    <mergeCell ref="U13:U14"/>
    <mergeCell ref="T13:T14"/>
    <mergeCell ref="S13:S14"/>
    <mergeCell ref="N29:O29"/>
    <mergeCell ref="N30:O30"/>
    <mergeCell ref="N31:O31"/>
    <mergeCell ref="N9:O9"/>
    <mergeCell ref="N10:O10"/>
    <mergeCell ref="N11:O11"/>
    <mergeCell ref="N12:O12"/>
    <mergeCell ref="C65:C67"/>
    <mergeCell ref="K65:K67"/>
    <mergeCell ref="L42:M42"/>
    <mergeCell ref="L37:M37"/>
    <mergeCell ref="L38:M38"/>
    <mergeCell ref="T7:U7"/>
    <mergeCell ref="A8:L8"/>
    <mergeCell ref="K36:M36"/>
    <mergeCell ref="N15:O15"/>
    <mergeCell ref="N16:O16"/>
    <mergeCell ref="N17:O17"/>
    <mergeCell ref="N18:O18"/>
    <mergeCell ref="N19:O19"/>
    <mergeCell ref="N20:O20"/>
    <mergeCell ref="N21:O21"/>
    <mergeCell ref="T35:U35"/>
    <mergeCell ref="Q35:R35"/>
    <mergeCell ref="N8:O8"/>
    <mergeCell ref="N22:O22"/>
    <mergeCell ref="N23:O23"/>
    <mergeCell ref="N24:O24"/>
    <mergeCell ref="N25:O25"/>
    <mergeCell ref="N26:O26"/>
    <mergeCell ref="N27:O27"/>
  </mergeCells>
  <printOptions horizontalCentered="1" verticalCentered="1"/>
  <pageMargins left="0.25" right="0.25" top="0.75" bottom="0.75" header="0.3" footer="0.3"/>
  <pageSetup scale="53" fitToHeight="0" orientation="portrait" r:id="rId1"/>
  <headerFooter>
    <oddHeader>&amp;C&amp;G</oddHeader>
    <oddFooter>&amp;LACCOUNTABLE SIDING, LLC&amp;RPh. (971) 444-0098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ADEC7-071B-448F-879D-02E4FD2DBE3C}">
  <sheetPr codeName="Sheet2">
    <pageSetUpPr fitToPage="1"/>
  </sheetPr>
  <dimension ref="A3:V44"/>
  <sheetViews>
    <sheetView tabSelected="1" zoomScaleNormal="100" zoomScalePageLayoutView="70" workbookViewId="0">
      <selection activeCell="T16" sqref="T16"/>
    </sheetView>
  </sheetViews>
  <sheetFormatPr defaultColWidth="8.85546875" defaultRowHeight="15" x14ac:dyDescent="0.25"/>
  <cols>
    <col min="1" max="1" width="4.140625" style="3" customWidth="1"/>
    <col min="2" max="2" width="4.5703125" style="3" customWidth="1"/>
    <col min="3" max="3" width="11.7109375" style="4" customWidth="1"/>
    <col min="4" max="4" width="26.7109375" style="4" customWidth="1"/>
    <col min="5" max="5" width="8.7109375" style="5" customWidth="1"/>
    <col min="6" max="6" width="11.28515625" style="5" customWidth="1"/>
    <col min="7" max="7" width="7.42578125" style="5" customWidth="1"/>
    <col min="8" max="8" width="11.28515625" style="5" customWidth="1"/>
    <col min="9" max="9" width="12.140625" style="5" bestFit="1" customWidth="1"/>
    <col min="10" max="10" width="5.5703125" style="3" customWidth="1"/>
    <col min="11" max="11" width="12.5703125" style="3" bestFit="1" customWidth="1"/>
    <col min="12" max="12" width="13.5703125" style="3" customWidth="1"/>
    <col min="13" max="13" width="8.7109375" style="3" customWidth="1"/>
    <col min="14" max="15" width="11.28515625" style="5" customWidth="1"/>
    <col min="16" max="16" width="5.5703125" style="6" bestFit="1" customWidth="1"/>
    <col min="17" max="16384" width="8.85546875" style="3"/>
  </cols>
  <sheetData>
    <row r="3" spans="1:16" s="130" customFormat="1" ht="25.15" customHeight="1" thickBot="1" x14ac:dyDescent="0.3">
      <c r="B3" s="380" t="s">
        <v>141</v>
      </c>
      <c r="C3" s="380"/>
      <c r="D3" s="366"/>
      <c r="E3" s="366"/>
      <c r="F3" s="366"/>
      <c r="G3" s="366"/>
      <c r="H3" s="366"/>
      <c r="I3" s="366"/>
      <c r="J3" s="366"/>
      <c r="K3" s="366"/>
      <c r="L3" s="366"/>
      <c r="M3" s="369" t="s">
        <v>139</v>
      </c>
      <c r="N3" s="362"/>
      <c r="O3" s="362"/>
      <c r="P3" s="134"/>
    </row>
    <row r="4" spans="1:16" s="130" customFormat="1" ht="25.15" customHeight="1" thickBot="1" x14ac:dyDescent="0.3">
      <c r="B4" s="380" t="s">
        <v>142</v>
      </c>
      <c r="C4" s="380"/>
      <c r="D4" s="367"/>
      <c r="E4" s="367"/>
      <c r="F4" s="367"/>
      <c r="G4" s="367"/>
      <c r="H4" s="367"/>
      <c r="I4" s="367"/>
      <c r="J4" s="367"/>
      <c r="K4" s="367"/>
      <c r="L4" s="367"/>
      <c r="M4" s="368"/>
      <c r="N4" s="132"/>
      <c r="O4" s="132"/>
      <c r="P4" s="134"/>
    </row>
    <row r="5" spans="1:16" s="130" customFormat="1" ht="25.15" customHeight="1" thickBot="1" x14ac:dyDescent="0.3">
      <c r="B5" s="316" t="s">
        <v>109</v>
      </c>
      <c r="C5" s="316"/>
      <c r="D5" s="367"/>
      <c r="E5" s="367"/>
      <c r="F5" s="367"/>
      <c r="G5" s="367"/>
      <c r="H5" s="367"/>
      <c r="I5" s="367"/>
      <c r="J5" s="367"/>
      <c r="K5" s="367"/>
      <c r="L5" s="367"/>
      <c r="M5" s="368"/>
      <c r="N5" s="132"/>
      <c r="O5" s="132"/>
      <c r="P5" s="134"/>
    </row>
    <row r="6" spans="1:16" ht="15.75" thickBot="1" x14ac:dyDescent="0.3">
      <c r="A6" s="13"/>
      <c r="B6" s="13"/>
      <c r="C6" s="14"/>
      <c r="D6" s="14"/>
      <c r="E6" s="15"/>
      <c r="F6" s="15"/>
      <c r="G6" s="15"/>
      <c r="H6" s="15"/>
      <c r="I6" s="15"/>
      <c r="J6" s="14"/>
      <c r="K6" s="15"/>
      <c r="L6" s="15"/>
      <c r="M6" s="15"/>
      <c r="N6" s="216" t="s">
        <v>52</v>
      </c>
      <c r="O6" s="370" t="s">
        <v>53</v>
      </c>
      <c r="P6" s="3"/>
    </row>
    <row r="7" spans="1:16" ht="15.75" thickBot="1" x14ac:dyDescent="0.3">
      <c r="A7" s="226" t="s">
        <v>22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8"/>
      <c r="M7" s="170" t="s">
        <v>0</v>
      </c>
      <c r="N7" s="172" t="s">
        <v>18</v>
      </c>
      <c r="O7" s="371" t="s">
        <v>18</v>
      </c>
      <c r="P7" s="3"/>
    </row>
    <row r="8" spans="1:16" x14ac:dyDescent="0.25">
      <c r="A8" s="135" t="s">
        <v>8</v>
      </c>
      <c r="B8" s="264" t="s">
        <v>113</v>
      </c>
      <c r="C8" s="264"/>
      <c r="D8" s="264"/>
      <c r="E8" s="264"/>
      <c r="F8" s="264"/>
      <c r="G8" s="264"/>
      <c r="H8" s="264"/>
      <c r="I8" s="264"/>
      <c r="J8" s="264"/>
      <c r="K8" s="264"/>
      <c r="L8" s="265"/>
      <c r="M8" s="185"/>
      <c r="N8" s="187"/>
      <c r="O8" s="372"/>
      <c r="P8" s="3"/>
    </row>
    <row r="9" spans="1:16" x14ac:dyDescent="0.25">
      <c r="A9" s="136"/>
      <c r="B9" s="266" t="s">
        <v>97</v>
      </c>
      <c r="C9" s="266"/>
      <c r="D9" s="266"/>
      <c r="E9" s="266"/>
      <c r="F9" s="266"/>
      <c r="G9" s="266"/>
      <c r="H9" s="266"/>
      <c r="I9" s="266"/>
      <c r="J9" s="266"/>
      <c r="K9" s="266"/>
      <c r="L9" s="267"/>
      <c r="M9" s="16" t="s">
        <v>1</v>
      </c>
      <c r="N9" s="18"/>
      <c r="O9" s="373"/>
      <c r="P9" s="3"/>
    </row>
    <row r="10" spans="1:16" x14ac:dyDescent="0.25">
      <c r="A10" s="136"/>
      <c r="B10" s="363" t="s">
        <v>74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9"/>
      <c r="M10" s="16" t="s">
        <v>1</v>
      </c>
      <c r="N10" s="18"/>
      <c r="O10" s="373"/>
      <c r="P10" s="3"/>
    </row>
    <row r="11" spans="1:16" x14ac:dyDescent="0.25">
      <c r="A11" s="136"/>
      <c r="B11" s="363" t="s">
        <v>75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9"/>
      <c r="M11" s="16" t="s">
        <v>1</v>
      </c>
      <c r="N11" s="18"/>
      <c r="O11" s="373"/>
      <c r="P11" s="3"/>
    </row>
    <row r="12" spans="1:16" ht="15.75" thickBot="1" x14ac:dyDescent="0.3">
      <c r="A12" s="136"/>
      <c r="B12" s="270" t="s">
        <v>133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1"/>
      <c r="M12" s="21" t="s">
        <v>134</v>
      </c>
      <c r="N12" s="35"/>
      <c r="O12" s="374"/>
      <c r="P12" s="3"/>
    </row>
    <row r="13" spans="1:16" ht="10.9" customHeight="1" x14ac:dyDescent="0.25">
      <c r="A13" s="284" t="s">
        <v>9</v>
      </c>
      <c r="B13" s="264" t="s">
        <v>86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  <c r="M13" s="262" t="s">
        <v>3</v>
      </c>
      <c r="N13" s="256"/>
      <c r="O13" s="375"/>
      <c r="P13" s="3"/>
    </row>
    <row r="14" spans="1:16" s="55" customFormat="1" ht="9" thickBot="1" x14ac:dyDescent="0.2">
      <c r="A14" s="285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7"/>
      <c r="M14" s="263"/>
      <c r="N14" s="257"/>
      <c r="O14" s="376"/>
    </row>
    <row r="15" spans="1:16" ht="15.75" thickBot="1" x14ac:dyDescent="0.3">
      <c r="A15" s="137" t="s">
        <v>10</v>
      </c>
      <c r="B15" s="272" t="s">
        <v>132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3"/>
      <c r="M15" s="28" t="s">
        <v>1</v>
      </c>
      <c r="N15" s="30"/>
      <c r="O15" s="377"/>
      <c r="P15" s="3"/>
    </row>
    <row r="16" spans="1:16" x14ac:dyDescent="0.25">
      <c r="A16" s="135" t="s">
        <v>11</v>
      </c>
      <c r="B16" s="274" t="s">
        <v>77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5"/>
      <c r="M16" s="190"/>
      <c r="N16" s="195"/>
      <c r="O16" s="378"/>
      <c r="P16" s="3"/>
    </row>
    <row r="17" spans="1:16" x14ac:dyDescent="0.25">
      <c r="A17" s="136"/>
      <c r="B17" s="288" t="s">
        <v>130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9"/>
      <c r="M17" s="16" t="s">
        <v>1</v>
      </c>
      <c r="N17" s="18"/>
      <c r="O17" s="373"/>
      <c r="P17" s="3"/>
    </row>
    <row r="18" spans="1:16" x14ac:dyDescent="0.25">
      <c r="A18" s="138"/>
      <c r="B18" s="266" t="s">
        <v>91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7"/>
      <c r="M18" s="16" t="s">
        <v>1</v>
      </c>
      <c r="N18" s="18"/>
      <c r="O18" s="373"/>
      <c r="P18" s="3"/>
    </row>
    <row r="19" spans="1:16" x14ac:dyDescent="0.25">
      <c r="A19" s="138"/>
      <c r="B19" s="266" t="s">
        <v>129</v>
      </c>
      <c r="C19" s="266"/>
      <c r="D19" s="266"/>
      <c r="E19" s="266"/>
      <c r="F19" s="266"/>
      <c r="G19" s="266"/>
      <c r="H19" s="266"/>
      <c r="I19" s="266"/>
      <c r="J19" s="266"/>
      <c r="K19" s="266"/>
      <c r="L19" s="267"/>
      <c r="M19" s="16" t="s">
        <v>1</v>
      </c>
      <c r="N19" s="18"/>
      <c r="O19" s="373"/>
      <c r="P19" s="3"/>
    </row>
    <row r="20" spans="1:16" x14ac:dyDescent="0.25">
      <c r="A20" s="138"/>
      <c r="B20" s="266" t="s">
        <v>128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7"/>
      <c r="M20" s="16" t="s">
        <v>4</v>
      </c>
      <c r="N20" s="18"/>
      <c r="O20" s="373"/>
      <c r="P20" s="3"/>
    </row>
    <row r="21" spans="1:16" x14ac:dyDescent="0.25">
      <c r="A21" s="138"/>
      <c r="B21" s="266" t="s">
        <v>48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7"/>
      <c r="M21" s="16" t="s">
        <v>4</v>
      </c>
      <c r="N21" s="18"/>
      <c r="O21" s="373"/>
      <c r="P21" s="3"/>
    </row>
    <row r="22" spans="1:16" ht="15.75" thickBot="1" x14ac:dyDescent="0.3">
      <c r="A22" s="139"/>
      <c r="B22" s="270" t="s">
        <v>135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1"/>
      <c r="M22" s="21" t="s">
        <v>1</v>
      </c>
      <c r="N22" s="18"/>
      <c r="O22" s="374"/>
      <c r="P22" s="3"/>
    </row>
    <row r="23" spans="1:16" x14ac:dyDescent="0.25">
      <c r="A23" s="135" t="s">
        <v>12</v>
      </c>
      <c r="B23" s="264" t="s">
        <v>79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5"/>
      <c r="M23" s="185"/>
      <c r="N23" s="195"/>
      <c r="O23" s="378"/>
      <c r="P23" s="3"/>
    </row>
    <row r="24" spans="1:16" x14ac:dyDescent="0.25">
      <c r="A24" s="138"/>
      <c r="B24" s="266" t="s">
        <v>80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7"/>
      <c r="M24" s="16" t="s">
        <v>3</v>
      </c>
      <c r="N24" s="18"/>
      <c r="O24" s="373"/>
      <c r="P24" s="3"/>
    </row>
    <row r="25" spans="1:16" ht="15.75" thickBot="1" x14ac:dyDescent="0.3">
      <c r="A25" s="139"/>
      <c r="B25" s="270" t="s">
        <v>93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1"/>
      <c r="M25" s="33" t="s">
        <v>3</v>
      </c>
      <c r="N25" s="35"/>
      <c r="O25" s="374"/>
      <c r="P25" s="3"/>
    </row>
    <row r="26" spans="1:16" ht="15.75" thickBot="1" x14ac:dyDescent="0.3">
      <c r="A26" s="139" t="s">
        <v>13</v>
      </c>
      <c r="B26" s="272" t="s">
        <v>7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3"/>
      <c r="M26" s="38" t="s">
        <v>3</v>
      </c>
      <c r="N26" s="30"/>
      <c r="O26" s="377"/>
      <c r="P26" s="3"/>
    </row>
    <row r="27" spans="1:16" x14ac:dyDescent="0.25">
      <c r="A27" s="135" t="s">
        <v>14</v>
      </c>
      <c r="B27" s="264" t="s">
        <v>6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5"/>
      <c r="M27" s="197"/>
      <c r="N27" s="195"/>
      <c r="O27" s="378"/>
      <c r="P27" s="3"/>
    </row>
    <row r="28" spans="1:16" x14ac:dyDescent="0.25">
      <c r="A28" s="136"/>
      <c r="B28" s="266" t="s">
        <v>95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7"/>
      <c r="M28" s="16" t="s">
        <v>3</v>
      </c>
      <c r="N28" s="18"/>
      <c r="O28" s="373"/>
      <c r="P28" s="3"/>
    </row>
    <row r="29" spans="1:16" ht="15.75" thickBot="1" x14ac:dyDescent="0.3">
      <c r="A29" s="136"/>
      <c r="B29" s="270" t="s">
        <v>96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1"/>
      <c r="M29" s="33" t="s">
        <v>3</v>
      </c>
      <c r="N29" s="35"/>
      <c r="O29" s="374"/>
      <c r="P29" s="3"/>
    </row>
    <row r="30" spans="1:16" ht="15.75" thickBot="1" x14ac:dyDescent="0.3">
      <c r="A30" s="137" t="s">
        <v>15</v>
      </c>
      <c r="B30" s="272" t="s">
        <v>136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3"/>
      <c r="M30" s="38" t="s">
        <v>1</v>
      </c>
      <c r="N30" s="30"/>
      <c r="O30" s="377"/>
      <c r="P30" s="3"/>
    </row>
    <row r="31" spans="1:16" ht="15.75" thickBot="1" x14ac:dyDescent="0.3">
      <c r="A31" s="137" t="s">
        <v>16</v>
      </c>
      <c r="B31" s="364" t="s">
        <v>137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3"/>
      <c r="M31" s="28" t="s">
        <v>3</v>
      </c>
      <c r="N31" s="30"/>
      <c r="O31" s="377"/>
      <c r="P31" s="3"/>
    </row>
    <row r="32" spans="1:16" ht="15.75" thickBot="1" x14ac:dyDescent="0.3">
      <c r="A32" s="160" t="s">
        <v>17</v>
      </c>
      <c r="B32" s="282" t="s">
        <v>21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3"/>
      <c r="M32" s="59" t="s">
        <v>3</v>
      </c>
      <c r="N32" s="61"/>
      <c r="O32" s="379"/>
      <c r="P32" s="3"/>
    </row>
    <row r="33" spans="1:22" ht="15.75" thickTop="1" x14ac:dyDescent="0.25"/>
    <row r="34" spans="1:22" ht="16.5" thickBot="1" x14ac:dyDescent="0.3">
      <c r="C34" s="214"/>
      <c r="D34" s="214"/>
      <c r="E34" s="162"/>
      <c r="F34" s="162"/>
      <c r="G34" s="162"/>
      <c r="H34" s="162"/>
      <c r="I34" s="162"/>
      <c r="J34" s="163"/>
      <c r="K34" s="213"/>
      <c r="L34" s="213"/>
      <c r="M34" s="213"/>
      <c r="N34" s="215"/>
      <c r="O34" s="3"/>
    </row>
    <row r="35" spans="1:22" ht="14.45" customHeight="1" x14ac:dyDescent="0.25">
      <c r="C35" s="262" t="s">
        <v>131</v>
      </c>
      <c r="D35" s="336"/>
      <c r="E35" s="336"/>
      <c r="F35" s="337"/>
      <c r="G35" s="336" t="s">
        <v>140</v>
      </c>
      <c r="H35" s="336"/>
      <c r="I35" s="336"/>
      <c r="J35" s="336"/>
      <c r="K35" s="336"/>
      <c r="L35" s="336"/>
      <c r="M35" s="336"/>
      <c r="N35" s="337"/>
      <c r="O35" s="262"/>
      <c r="P35" s="337"/>
    </row>
    <row r="36" spans="1:22" ht="22.15" customHeight="1" thickBot="1" x14ac:dyDescent="0.3">
      <c r="C36" s="343"/>
      <c r="D36" s="365"/>
      <c r="E36" s="365"/>
      <c r="F36" s="344"/>
      <c r="G36" s="365"/>
      <c r="H36" s="365"/>
      <c r="I36" s="365"/>
      <c r="J36" s="365"/>
      <c r="K36" s="365"/>
      <c r="L36" s="365"/>
      <c r="M36" s="365"/>
      <c r="N36" s="344"/>
      <c r="O36" s="263"/>
      <c r="P36" s="339"/>
    </row>
    <row r="37" spans="1:22" s="54" customFormat="1" ht="15" customHeight="1" thickBot="1" x14ac:dyDescent="0.25">
      <c r="C37" s="263"/>
      <c r="D37" s="338"/>
      <c r="E37" s="338"/>
      <c r="F37" s="339"/>
      <c r="G37" s="338"/>
      <c r="H37" s="338"/>
      <c r="I37" s="338"/>
      <c r="J37" s="338"/>
      <c r="K37" s="338"/>
      <c r="L37" s="338"/>
      <c r="M37" s="338"/>
      <c r="N37" s="339"/>
      <c r="O37" s="340" t="s">
        <v>116</v>
      </c>
      <c r="P37" s="342"/>
    </row>
    <row r="38" spans="1:22" s="54" customFormat="1" ht="15" customHeight="1" thickBot="1" x14ac:dyDescent="0.2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9"/>
      <c r="P38" s="166"/>
    </row>
    <row r="39" spans="1:22" ht="25.15" customHeight="1" thickBot="1" x14ac:dyDescent="0.3">
      <c r="A39" s="252" t="s">
        <v>138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53"/>
    </row>
    <row r="40" spans="1:22" x14ac:dyDescent="0.25">
      <c r="A40" s="294"/>
      <c r="B40" s="295"/>
      <c r="C40" s="295"/>
      <c r="D40" s="295"/>
      <c r="E40" s="295"/>
      <c r="F40" s="295"/>
      <c r="G40" s="295"/>
      <c r="H40" s="296"/>
      <c r="I40" s="294"/>
      <c r="J40" s="295"/>
      <c r="K40" s="295"/>
      <c r="L40" s="295"/>
      <c r="M40" s="295"/>
      <c r="N40" s="296"/>
      <c r="O40" s="294"/>
      <c r="P40" s="296"/>
    </row>
    <row r="41" spans="1:22" x14ac:dyDescent="0.25">
      <c r="A41" s="297"/>
      <c r="B41" s="298"/>
      <c r="C41" s="298"/>
      <c r="D41" s="298"/>
      <c r="E41" s="298"/>
      <c r="F41" s="298"/>
      <c r="G41" s="298"/>
      <c r="H41" s="299"/>
      <c r="I41" s="297"/>
      <c r="J41" s="298"/>
      <c r="K41" s="298"/>
      <c r="L41" s="298"/>
      <c r="M41" s="298"/>
      <c r="N41" s="299"/>
      <c r="O41" s="297"/>
      <c r="P41" s="299"/>
    </row>
    <row r="42" spans="1:22" ht="15.75" thickBot="1" x14ac:dyDescent="0.3">
      <c r="A42" s="300"/>
      <c r="B42" s="301"/>
      <c r="C42" s="301"/>
      <c r="D42" s="301"/>
      <c r="E42" s="301"/>
      <c r="F42" s="301"/>
      <c r="G42" s="301"/>
      <c r="H42" s="302"/>
      <c r="I42" s="300"/>
      <c r="J42" s="301"/>
      <c r="K42" s="301"/>
      <c r="L42" s="301"/>
      <c r="M42" s="301"/>
      <c r="N42" s="302"/>
      <c r="O42" s="300"/>
      <c r="P42" s="302"/>
    </row>
    <row r="43" spans="1:22" x14ac:dyDescent="0.25">
      <c r="A43" s="292" t="s">
        <v>111</v>
      </c>
      <c r="B43" s="292"/>
      <c r="C43" s="292"/>
      <c r="D43" s="292"/>
      <c r="E43" s="292"/>
      <c r="F43" s="292"/>
      <c r="G43" s="292"/>
      <c r="H43" s="292"/>
      <c r="I43" s="336" t="s">
        <v>112</v>
      </c>
      <c r="J43" s="336"/>
      <c r="K43" s="336"/>
      <c r="L43" s="336"/>
      <c r="M43" s="336"/>
      <c r="N43" s="336"/>
      <c r="O43" s="336" t="s">
        <v>104</v>
      </c>
      <c r="P43" s="336"/>
      <c r="Q43" s="14"/>
      <c r="S43" s="14"/>
      <c r="T43" s="14"/>
      <c r="U43" s="14"/>
      <c r="V43" s="6"/>
    </row>
    <row r="44" spans="1:22" x14ac:dyDescent="0.25">
      <c r="C44" s="3"/>
      <c r="D44" s="3"/>
    </row>
  </sheetData>
  <mergeCells count="47">
    <mergeCell ref="A43:H43"/>
    <mergeCell ref="I43:N43"/>
    <mergeCell ref="O43:P43"/>
    <mergeCell ref="A39:P39"/>
    <mergeCell ref="A40:H42"/>
    <mergeCell ref="I40:N42"/>
    <mergeCell ref="O40:P42"/>
    <mergeCell ref="C35:F37"/>
    <mergeCell ref="O35:P36"/>
    <mergeCell ref="O37:P37"/>
    <mergeCell ref="G35:N37"/>
    <mergeCell ref="B32:L32"/>
    <mergeCell ref="B29:L29"/>
    <mergeCell ref="B30:L30"/>
    <mergeCell ref="B31:L31"/>
    <mergeCell ref="B26:L26"/>
    <mergeCell ref="B27:L27"/>
    <mergeCell ref="B28:L28"/>
    <mergeCell ref="B23:L23"/>
    <mergeCell ref="B24:L24"/>
    <mergeCell ref="B25:L25"/>
    <mergeCell ref="B20:L20"/>
    <mergeCell ref="B21:L21"/>
    <mergeCell ref="B22:L22"/>
    <mergeCell ref="B17:L17"/>
    <mergeCell ref="B18:L18"/>
    <mergeCell ref="B19:L19"/>
    <mergeCell ref="O13:O14"/>
    <mergeCell ref="B15:L15"/>
    <mergeCell ref="B16:L16"/>
    <mergeCell ref="A13:A14"/>
    <mergeCell ref="B13:L14"/>
    <mergeCell ref="M13:M14"/>
    <mergeCell ref="N13:N14"/>
    <mergeCell ref="B10:L10"/>
    <mergeCell ref="B12:L12"/>
    <mergeCell ref="A7:L7"/>
    <mergeCell ref="B8:L8"/>
    <mergeCell ref="B11:L11"/>
    <mergeCell ref="B3:C3"/>
    <mergeCell ref="N3:O3"/>
    <mergeCell ref="B4:C4"/>
    <mergeCell ref="B5:C5"/>
    <mergeCell ref="B9:L9"/>
    <mergeCell ref="D3:L3"/>
    <mergeCell ref="D4:L4"/>
    <mergeCell ref="D5:L5"/>
  </mergeCells>
  <printOptions horizontalCentered="1" verticalCentered="1"/>
  <pageMargins left="0.25" right="0.25" top="0.75" bottom="0.75" header="0.3" footer="0.3"/>
  <pageSetup scale="80" orientation="landscape" r:id="rId1"/>
  <headerFooter>
    <oddHeader>&amp;C&amp;G</oddHeader>
    <oddFooter xml:space="preserve">&amp;LACCOUNTABLE SIDING, LLC&amp;RNEED PHONE NUMBER 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F q o v U L 6 8 F Z + o A A A A + A A A A B I A H A B D b 2 5 m a W c v U G F j a 2 F n Z S 5 4 b W w g o h g A K K A U A A A A A A A A A A A A A A A A A A A A A A A A A A A A h Y 9 B D o I w F E S v Q r q n L Q g q 5 F M W b i U x I R q 3 D V R o h G J o s d z N h U f y C p I o 6 s 7 l T N 4 k b x 6 3 O 6 R j 2 z h X 0 W v Z q Q R 5 m C J H q K I r p a o S N J i T u 0 Y p g x 0 v z r w S z g Q r H Y 9 a J q g 2 5 h I T Y q 3 F d o G 7 v i I + p R 4 5 Z t u 8 q E X L X a m 0 4 a o Q 6 L M q / 6 8 Q g 8 N L h v l 4 F e J w G U Q 4 C j w g c w 2 Z V F / E n 4 w x B f J T w m Z o z N A L J p S 7 z 4 H M E c j 7 B X s C U E s D B B Q A A g A I A B a q L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q i 9 Q K I p H u A 4 A A A A R A A A A E w A c A E Z v c m 1 1 b G F z L 1 N l Y 3 R p b 2 4 x L m 0 g o h g A K K A U A A A A A A A A A A A A A A A A A A A A A A A A A A A A K 0 5 N L s n M z 1 M I h t C G 1 g B Q S w E C L Q A U A A I A C A A W q i 9 Q v r w V n 6 g A A A D 4 A A A A E g A A A A A A A A A A A A A A A A A A A A A A Q 2 9 u Z m l n L 1 B h Y 2 t h Z 2 U u e G 1 s U E s B A i 0 A F A A C A A g A F q o v U A / K 6 a u k A A A A 6 Q A A A B M A A A A A A A A A A A A A A A A A 9 A A A A F t D b 2 5 0 Z W 5 0 X 1 R 5 c G V z X S 5 4 b W x Q S w E C L Q A U A A I A C A A W q i 9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m b c Z 3 y V R 6 E O x l g c 3 Q j P c o Q A A A A A C A A A A A A A Q Z g A A A A E A A C A A A A B g Y x S e 2 7 4 1 S Y 0 N R t j k y W 3 Z / w k i n G t l x o 9 S Z 3 t d B h g K 0 Q A A A A A O g A A A A A I A A C A A A A D 8 y F m u 4 o u s a v z V T Z n u a R U r 8 m G Y d + 7 I v e X 2 j b E n V y s v v V A A A A C W Y S 5 F 2 v + W G I j H 4 q 3 b V X B X 7 x T X i g J s V I w s h d d j a b 3 g k 8 g q B h c a 6 3 8 i + Q 4 C b 4 f P a m n c r O H 0 M l Q L e 0 q m Y 9 b i x 3 N 6 h 6 v D Y h L v y 4 h S F j D 4 / K f W E E A A A A B w a s + 8 5 X B a S 1 k a Z R H u 0 6 7 T d w Q M F 4 A Y 5 l + F m j A j I f + F F d T w 4 7 F X 6 d / M L p V L h b Y J 8 Y 1 v K c l T 1 J T N N n 6 Y / 5 + X 2 o k + < / D a t a M a s h u p > 
</file>

<file path=customXml/itemProps1.xml><?xml version="1.0" encoding="utf-8"?>
<ds:datastoreItem xmlns:ds="http://schemas.openxmlformats.org/officeDocument/2006/customXml" ds:itemID="{FB9B248E-98DE-4BB1-972C-4471910A085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 Not Touch</vt:lpstr>
      <vt:lpstr>Siding esimate calc</vt:lpstr>
      <vt:lpstr>'Siding esimate calc'!Print_Area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Dima Snegirev</cp:lastModifiedBy>
  <cp:lastPrinted>2023-11-01T19:51:59Z</cp:lastPrinted>
  <dcterms:created xsi:type="dcterms:W3CDTF">2019-11-06T15:29:00Z</dcterms:created>
  <dcterms:modified xsi:type="dcterms:W3CDTF">2023-11-02T01:30:09Z</dcterms:modified>
</cp:coreProperties>
</file>